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4.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els1.sharepoint.com/teams/ToolsSolutions/Documents partages/Ber_Phil/aUpdate Tools/Updates 2025/1. CO2 bijdragen auto/"/>
    </mc:Choice>
  </mc:AlternateContent>
  <xr:revisionPtr revIDLastSave="0" documentId="8_{02790498-93A1-494C-A984-C1860A4473A3}" xr6:coauthVersionLast="47" xr6:coauthVersionMax="47" xr10:uidLastSave="{00000000-0000-0000-0000-000000000000}"/>
  <bookViews>
    <workbookView showSheetTabs="0" xWindow="-120" yWindow="-120" windowWidth="29040" windowHeight="15840" activeTab="6" xr2:uid="{00000000-000D-0000-FFFF-FFFF00000000}"/>
  </bookViews>
  <sheets>
    <sheet name="Home" sheetId="13" r:id="rId1"/>
    <sheet name="1" sheetId="10" r:id="rId2"/>
    <sheet name="calc" sheetId="11" state="veryHidden" r:id="rId3"/>
    <sheet name="Home FR" sheetId="14" r:id="rId4"/>
    <sheet name="1 FR" sheetId="18" r:id="rId5"/>
    <sheet name="calcFR" sheetId="19" state="veryHidden" r:id="rId6"/>
    <sheet name="Home B" sheetId="15" r:id="rId7"/>
    <sheet name="1 B" sheetId="20" r:id="rId8"/>
    <sheet name="calcB" sheetId="21" state="veryHidden" r:id="rId9"/>
    <sheet name="Home FR B" sheetId="16" r:id="rId10"/>
    <sheet name="1 FR B" sheetId="22" r:id="rId11"/>
    <sheet name="calcFRB" sheetId="23" state="veryHidden" r:id="rId12"/>
    <sheet name="EDISEC" sheetId="17" r:id="rId13"/>
  </sheets>
  <externalReferences>
    <externalReference r:id="rId14"/>
  </externalReferences>
  <definedNames>
    <definedName name="__123Graph_AGRAFIEK1" hidden="1">[1]VAALucien!$D$13:$D$18</definedName>
    <definedName name="__123Graph_AGRAFIEK2" hidden="1">'[1]fisc.res.'!$K$184:$K$191</definedName>
    <definedName name="__123Graph_AGRAFIEK3" hidden="1">'[1]fisc.res.'!$C$10:$C$16</definedName>
    <definedName name="__123Graph_BGRAFIEK1" hidden="1">'[1]fisc.res.'!$C$37:$C$43</definedName>
    <definedName name="__123Graph_BGRAFIEK3" hidden="1">'[1]fisc.res.'!$J$10:$J$16</definedName>
    <definedName name="__123Graph_CGRAFIEK1" hidden="1">[1]Blad1!$D$9:$D$20</definedName>
    <definedName name="__123Graph_DGRAFIEK1" hidden="1">[1]Blad1!$E$9:$E$20</definedName>
    <definedName name="__123Graph_XGRAFIEK1" hidden="1">'[1]fisc.res.'!$B$10:$B$16</definedName>
    <definedName name="__123Graph_XGRAFIEK2" hidden="1">'[1]fisc.res.'!$J$184:$J$191</definedName>
    <definedName name="__123Graph_XGRAFIEK3" hidden="1">'[1]fisc.res.'!$B$10:$B$16</definedName>
    <definedName name="_Key1" hidden="1">#REF!</definedName>
    <definedName name="_Order1" hidden="1">255</definedName>
    <definedName name="_Sort" hidden="1">#REF!</definedName>
    <definedName name="dtm">Home!$D$2</definedName>
    <definedName name="_xlnm.Print_Area" localSheetId="1">'1'!$B$2:$D$20</definedName>
    <definedName name="_xlnm.Print_Area" localSheetId="7">'1 B'!$B$2:$D$20</definedName>
    <definedName name="_xlnm.Print_Area" localSheetId="4">'1 FR'!$B$2:$D$20</definedName>
    <definedName name="_xlnm.Print_Area" localSheetId="10">'1 FR B'!$B$2:$D$20</definedName>
    <definedName name="_xlnm.Print_Area" localSheetId="0">Home!$B$2:$F$27</definedName>
    <definedName name="_xlnm.Print_Area" localSheetId="6">'Home B'!$B$2:$F$20</definedName>
    <definedName name="_xlnm.Print_Area" localSheetId="3">'Home FR'!$B$2:$F$21</definedName>
    <definedName name="_xlnm.Print_Area" localSheetId="9">'Home FR B'!$B$2:$F$20</definedName>
    <definedName name="_xlnm.Print_Titles" localSheetId="1">'1'!$2:$6</definedName>
    <definedName name="_xlnm.Print_Titles" localSheetId="7">'1 B'!$2:$6</definedName>
    <definedName name="_xlnm.Print_Titles" localSheetId="4">'1 FR'!$2:$6</definedName>
    <definedName name="_xlnm.Print_Titles" localSheetId="10">'1 FR 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7" l="1" a="1"/>
  <c r="B2" i="17" s="1"/>
  <c r="B2" i="16" l="1"/>
  <c r="E38" i="11"/>
  <c r="E37" i="11"/>
  <c r="E36" i="11"/>
  <c r="E35" i="11"/>
  <c r="G25" i="11"/>
  <c r="E25" i="11"/>
  <c r="F24" i="11"/>
  <c r="D24" i="11"/>
  <c r="I20" i="11"/>
  <c r="G23" i="11" s="1"/>
  <c r="E23" i="11"/>
  <c r="D22" i="11"/>
  <c r="G20" i="11"/>
  <c r="E20" i="11"/>
  <c r="F22" i="11"/>
  <c r="H20" i="11"/>
  <c r="F20" i="11"/>
  <c r="D20" i="11"/>
  <c r="D13" i="22"/>
  <c r="B2" i="15"/>
  <c r="D2" i="14"/>
  <c r="B17" i="19"/>
  <c r="I20" i="19" l="1"/>
  <c r="G20" i="19"/>
  <c r="F20" i="19"/>
  <c r="E20" i="19"/>
  <c r="D20" i="19"/>
  <c r="B18" i="11"/>
  <c r="B13" i="11"/>
  <c r="B18" i="23" l="1"/>
  <c r="D8" i="22" s="1"/>
  <c r="B17" i="23"/>
  <c r="B16" i="23"/>
  <c r="C12" i="22" s="1"/>
  <c r="B15" i="23"/>
  <c r="C11" i="22" s="1"/>
  <c r="B14" i="23"/>
  <c r="C10" i="22" s="1"/>
  <c r="D20" i="22" s="1"/>
  <c r="B13" i="23"/>
  <c r="D7" i="22" s="1"/>
  <c r="B18" i="21"/>
  <c r="D8" i="20" s="1"/>
  <c r="B17" i="21"/>
  <c r="B16" i="21"/>
  <c r="B15" i="21"/>
  <c r="C11" i="20" s="1"/>
  <c r="B14" i="21"/>
  <c r="B13" i="21"/>
  <c r="D7" i="20" s="1"/>
  <c r="B12" i="20"/>
  <c r="B11" i="20"/>
  <c r="B10" i="20"/>
  <c r="B18" i="19"/>
  <c r="D8" i="18" s="1"/>
  <c r="B16" i="19"/>
  <c r="B15" i="19"/>
  <c r="B14" i="19"/>
  <c r="B13" i="19"/>
  <c r="D7" i="18" s="1"/>
  <c r="D13" i="20" l="1"/>
  <c r="D9" i="18"/>
  <c r="B19" i="19"/>
  <c r="D13" i="18" s="1"/>
  <c r="D9" i="20"/>
  <c r="B19" i="21"/>
  <c r="D9" i="22"/>
  <c r="B19" i="23"/>
  <c r="D10" i="18"/>
  <c r="D11" i="18"/>
  <c r="D11" i="22"/>
  <c r="D12" i="22"/>
  <c r="D10" i="22"/>
  <c r="D11" i="20"/>
  <c r="D10" i="20"/>
  <c r="D12" i="20"/>
  <c r="C10" i="20"/>
  <c r="D20" i="20" s="1"/>
  <c r="C12" i="20"/>
  <c r="D12" i="18"/>
  <c r="C10" i="18"/>
  <c r="D20" i="18" s="1"/>
  <c r="C12" i="18"/>
  <c r="C11" i="18"/>
  <c r="B17" i="11" l="1"/>
  <c r="B19" i="11" s="1"/>
  <c r="B16" i="11"/>
  <c r="B15" i="11"/>
  <c r="B14" i="11"/>
  <c r="B10" i="17"/>
  <c r="F2" i="17"/>
  <c r="D9" i="10" l="1"/>
  <c r="D8" i="10"/>
  <c r="C7" i="17"/>
  <c r="E7" i="17" s="1"/>
  <c r="C5" i="17"/>
  <c r="E5" i="17" s="1"/>
  <c r="C4" i="17"/>
  <c r="E4" i="17" s="1"/>
  <c r="C6" i="17"/>
  <c r="E6" i="17" s="1"/>
  <c r="B11" i="10" l="1"/>
  <c r="B12" i="10"/>
  <c r="B10" i="10"/>
  <c r="C12" i="10" l="1"/>
  <c r="D7" i="10"/>
  <c r="D13" i="10" s="1"/>
  <c r="C10" i="10"/>
  <c r="D20" i="10" s="1"/>
  <c r="C11" i="10"/>
  <c r="D10" i="10" l="1"/>
  <c r="D12" i="10"/>
  <c r="D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2BB20090-321E-4130-8E2F-8199F9E6430F}">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0244907C-80FB-49EA-96D1-433E260D00CA}">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F18" authorId="0" shapeId="0" xr:uid="{00000000-0006-0000-0100-000001000000}">
      <text>
        <r>
          <rPr>
            <sz val="8"/>
            <color indexed="45"/>
            <rFont val="Tahoma"/>
            <family val="2"/>
          </rPr>
          <t>Met</t>
        </r>
        <r>
          <rPr>
            <b/>
            <sz val="8"/>
            <color indexed="45"/>
            <rFont val="Tahoma"/>
            <family val="2"/>
          </rPr>
          <t xml:space="preserve"> '</t>
        </r>
        <r>
          <rPr>
            <b/>
            <u/>
            <sz val="8"/>
            <color indexed="45"/>
            <rFont val="Tahoma"/>
            <family val="2"/>
          </rPr>
          <t>elektrisch'</t>
        </r>
        <r>
          <rPr>
            <b/>
            <sz val="8"/>
            <color indexed="45"/>
            <rFont val="Tahoma"/>
            <family val="2"/>
          </rPr>
          <t xml:space="preserve"> </t>
        </r>
        <r>
          <rPr>
            <sz val="8"/>
            <color indexed="45"/>
            <rFont val="Tahoma"/>
            <family val="2"/>
          </rPr>
          <t>wordt een 100% elektrische wagen bedoeld.</t>
        </r>
        <r>
          <rPr>
            <b/>
            <sz val="8"/>
            <color indexed="45"/>
            <rFont val="Tahoma"/>
            <family val="2"/>
          </rPr>
          <t xml:space="preserve">
</t>
        </r>
        <r>
          <rPr>
            <sz val="8"/>
            <color indexed="45"/>
            <rFont val="Tahoma"/>
            <family val="2"/>
          </rPr>
          <t>Onder</t>
        </r>
        <r>
          <rPr>
            <b/>
            <sz val="8"/>
            <color indexed="45"/>
            <rFont val="Tahoma"/>
            <family val="2"/>
          </rPr>
          <t xml:space="preserve"> '</t>
        </r>
        <r>
          <rPr>
            <b/>
            <u/>
            <sz val="8"/>
            <color indexed="45"/>
            <rFont val="Tahoma"/>
            <family val="2"/>
          </rPr>
          <t>benzine'</t>
        </r>
        <r>
          <rPr>
            <b/>
            <sz val="8"/>
            <color indexed="45"/>
            <rFont val="Tahoma"/>
            <family val="2"/>
          </rPr>
          <t xml:space="preserve"> </t>
        </r>
        <r>
          <rPr>
            <sz val="8"/>
            <color indexed="45"/>
            <rFont val="Tahoma"/>
            <family val="2"/>
          </rPr>
          <t>vallen ook de hybride en plug-inhybride benzinewagens.</t>
        </r>
        <r>
          <rPr>
            <b/>
            <sz val="8"/>
            <color indexed="45"/>
            <rFont val="Tahoma"/>
            <family val="2"/>
          </rPr>
          <t xml:space="preserve">
</t>
        </r>
        <r>
          <rPr>
            <sz val="8"/>
            <color indexed="45"/>
            <rFont val="Tahoma"/>
            <family val="2"/>
          </rPr>
          <t>Onder</t>
        </r>
        <r>
          <rPr>
            <b/>
            <sz val="8"/>
            <color indexed="45"/>
            <rFont val="Tahoma"/>
            <family val="2"/>
          </rPr>
          <t xml:space="preserve"> '</t>
        </r>
        <r>
          <rPr>
            <b/>
            <u/>
            <sz val="8"/>
            <color indexed="45"/>
            <rFont val="Tahoma"/>
            <family val="2"/>
          </rPr>
          <t>diesel'</t>
        </r>
        <r>
          <rPr>
            <sz val="8"/>
            <color indexed="45"/>
            <rFont val="Tahoma"/>
            <family val="2"/>
          </rPr>
          <t xml:space="preserve"> vallen ook de plug-inhybride dieselwagens.</t>
        </r>
      </text>
    </comment>
    <comment ref="F19" authorId="0" shapeId="0" xr:uid="{00000000-0006-0000-0100-000002000000}">
      <text>
        <r>
          <rPr>
            <sz val="8"/>
            <color indexed="45"/>
            <rFont val="Tahoma"/>
            <family val="2"/>
          </rPr>
          <t xml:space="preserve">De te gebruiken </t>
        </r>
        <r>
          <rPr>
            <b/>
            <sz val="8"/>
            <color indexed="45"/>
            <rFont val="Tahoma"/>
            <family val="2"/>
          </rPr>
          <t>uitstoot</t>
        </r>
        <r>
          <rPr>
            <sz val="8"/>
            <color indexed="45"/>
            <rFont val="Tahoma"/>
            <family val="2"/>
          </rPr>
          <t xml:space="preserve"> voor de berekening is de CO2-uitstoot </t>
        </r>
        <r>
          <rPr>
            <b/>
            <sz val="8"/>
            <color indexed="45"/>
            <rFont val="Tahoma"/>
            <family val="2"/>
          </rPr>
          <t>volgens de NEDC-meetmethod</t>
        </r>
        <r>
          <rPr>
            <sz val="8"/>
            <color indexed="45"/>
            <rFont val="Tahoma"/>
            <family val="2"/>
          </rPr>
          <t xml:space="preserve">e zoals vermeld onder rubriek 49.1 van het gelijkvormigheidsattest. Tenzij, vanaf 2021, enkel nog een WLTP-waarde werd berekend voor het voertuig, is de CO2-uitstoot volgens de </t>
        </r>
        <r>
          <rPr>
            <b/>
            <sz val="8"/>
            <color indexed="45"/>
            <rFont val="Tahoma"/>
            <family val="2"/>
          </rPr>
          <t>WLTP-meetmethode</t>
        </r>
        <r>
          <rPr>
            <sz val="8"/>
            <color indexed="45"/>
            <rFont val="Tahoma"/>
            <family val="2"/>
          </rPr>
          <t xml:space="preserve"> zoals vermeld onder rubriek 49.4 van het gelijkvormigheidsattest toepasselijk.
Bij gebrek aan uitstootgegevens gaat men uit van 165 g/km voor dieselmotors of 182 g/km voor benzinemotors (incl. lpg en cng).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938E31C1-5A0E-4220-BA67-E8543D47F659}">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8594B3D4-A39D-4F47-B72E-62F087632317}">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F18" authorId="0" shapeId="0" xr:uid="{547DA0F2-40FB-4C3A-96C1-F60A768291B9}">
      <text>
        <r>
          <rPr>
            <sz val="8"/>
            <color indexed="45"/>
            <rFont val="Tahoma"/>
            <family val="2"/>
          </rPr>
          <t xml:space="preserve">La catégorie </t>
        </r>
        <r>
          <rPr>
            <b/>
            <sz val="8"/>
            <color indexed="45"/>
            <rFont val="Tahoma"/>
            <family val="2"/>
          </rPr>
          <t xml:space="preserve">« </t>
        </r>
        <r>
          <rPr>
            <b/>
            <u/>
            <sz val="8"/>
            <color indexed="45"/>
            <rFont val="Tahoma"/>
            <family val="2"/>
          </rPr>
          <t>électricité</t>
        </r>
        <r>
          <rPr>
            <b/>
            <sz val="8"/>
            <color indexed="45"/>
            <rFont val="Tahoma"/>
            <family val="2"/>
          </rPr>
          <t xml:space="preserve"> » </t>
        </r>
        <r>
          <rPr>
            <sz val="8"/>
            <color indexed="45"/>
            <rFont val="Tahoma"/>
            <family val="2"/>
          </rPr>
          <t>vise les véhicules 100 % électriques.</t>
        </r>
        <r>
          <rPr>
            <b/>
            <sz val="8"/>
            <color indexed="45"/>
            <rFont val="Tahoma"/>
            <family val="2"/>
          </rPr>
          <t xml:space="preserve">
</t>
        </r>
        <r>
          <rPr>
            <sz val="8"/>
            <color indexed="45"/>
            <rFont val="Tahoma"/>
            <family val="2"/>
          </rPr>
          <t>La catégorie</t>
        </r>
        <r>
          <rPr>
            <b/>
            <sz val="8"/>
            <color indexed="45"/>
            <rFont val="Tahoma"/>
            <family val="2"/>
          </rPr>
          <t xml:space="preserve"> « </t>
        </r>
        <r>
          <rPr>
            <b/>
            <u/>
            <sz val="8"/>
            <color indexed="45"/>
            <rFont val="Tahoma"/>
            <family val="2"/>
          </rPr>
          <t>essence</t>
        </r>
        <r>
          <rPr>
            <b/>
            <sz val="8"/>
            <color indexed="45"/>
            <rFont val="Tahoma"/>
            <family val="2"/>
          </rPr>
          <t xml:space="preserve"> »</t>
        </r>
        <r>
          <rPr>
            <sz val="8"/>
            <color indexed="45"/>
            <rFont val="Tahoma"/>
            <family val="2"/>
          </rPr>
          <t xml:space="preserve"> inclut également les voitures à essence hybrides ou plug-in hybrides.</t>
        </r>
        <r>
          <rPr>
            <b/>
            <sz val="8"/>
            <color indexed="45"/>
            <rFont val="Tahoma"/>
            <family val="2"/>
          </rPr>
          <t xml:space="preserve">
</t>
        </r>
        <r>
          <rPr>
            <sz val="8"/>
            <color indexed="45"/>
            <rFont val="Tahoma"/>
            <family val="2"/>
          </rPr>
          <t>La catégorie</t>
        </r>
        <r>
          <rPr>
            <b/>
            <sz val="8"/>
            <color indexed="45"/>
            <rFont val="Tahoma"/>
            <family val="2"/>
          </rPr>
          <t xml:space="preserve"> « </t>
        </r>
        <r>
          <rPr>
            <b/>
            <u/>
            <sz val="8"/>
            <color indexed="45"/>
            <rFont val="Tahoma"/>
            <family val="2"/>
          </rPr>
          <t>diesel</t>
        </r>
        <r>
          <rPr>
            <b/>
            <sz val="8"/>
            <color indexed="45"/>
            <rFont val="Tahoma"/>
            <family val="2"/>
          </rPr>
          <t xml:space="preserve"> » </t>
        </r>
        <r>
          <rPr>
            <sz val="8"/>
            <color indexed="45"/>
            <rFont val="Tahoma"/>
            <family val="2"/>
          </rPr>
          <t>inclut aussi les plug-in hybrides diesel.</t>
        </r>
      </text>
    </comment>
    <comment ref="F19" authorId="0" shapeId="0" xr:uid="{B0E5E54D-A484-42D3-B5C3-16E2851E02C8}">
      <text>
        <r>
          <rPr>
            <sz val="8"/>
            <color indexed="45"/>
            <rFont val="Tahoma"/>
            <family val="2"/>
          </rPr>
          <t>Les</t>
        </r>
        <r>
          <rPr>
            <b/>
            <sz val="8"/>
            <color indexed="45"/>
            <rFont val="Tahoma"/>
            <family val="2"/>
          </rPr>
          <t xml:space="preserve"> émissions</t>
        </r>
        <r>
          <rPr>
            <sz val="8"/>
            <color indexed="45"/>
            <rFont val="Tahoma"/>
            <family val="2"/>
          </rPr>
          <t xml:space="preserve"> à utiliser pour le calcul des émissions de CO2 sont déterminées d'après la </t>
        </r>
        <r>
          <rPr>
            <b/>
            <sz val="8"/>
            <color indexed="45"/>
            <rFont val="Tahoma"/>
            <family val="2"/>
          </rPr>
          <t>méthode NEDC</t>
        </r>
        <r>
          <rPr>
            <sz val="8"/>
            <color indexed="45"/>
            <rFont val="Tahoma"/>
            <family val="2"/>
          </rPr>
          <t xml:space="preserve"> telle que mentionnée à la rubrique 49.1 du certificat de conformité. Cependant, à partir de 2021, si le véhicule ne dispose que d'une valeur WLTP, les émissions du véhicule seront déterminées sur la base de ce coefficient </t>
        </r>
        <r>
          <rPr>
            <b/>
            <sz val="8"/>
            <color indexed="45"/>
            <rFont val="Tahoma"/>
            <family val="2"/>
          </rPr>
          <t>WLTP</t>
        </r>
        <r>
          <rPr>
            <sz val="8"/>
            <color indexed="45"/>
            <rFont val="Tahoma"/>
            <family val="2"/>
          </rPr>
          <t>, tel que mentionné à la rubrique 49.4 du certificat de conformité.
En l’absence de données relatives aux émissions, on se base sur des émissions de 165 g/km pour les moteurs diesel, ou de 182 g/km pour les moteurs à essence (LPG et CNG compris).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D93DBDBF-0863-4F8C-BA3E-FE7653EAB707}">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9ED6B548-4F70-443F-9023-93FEF32C2D79}">
      <text>
        <r>
          <rPr>
            <b/>
            <sz val="8"/>
            <color indexed="8"/>
            <rFont val="Tahoma"/>
            <family val="2"/>
          </rPr>
          <t>De redactie staat in voor de betrouwbaarheid van dit rekenmodel, waarvoor ze echter niet aansprakelijk gesteld kan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F18" authorId="0" shapeId="0" xr:uid="{B4F08BB2-BA9C-4B13-A0D1-1A1D7045DAF8}">
      <text>
        <r>
          <rPr>
            <sz val="8"/>
            <color indexed="45"/>
            <rFont val="Tahoma"/>
            <family val="2"/>
          </rPr>
          <t>Met</t>
        </r>
        <r>
          <rPr>
            <b/>
            <sz val="8"/>
            <color indexed="45"/>
            <rFont val="Tahoma"/>
            <family val="2"/>
          </rPr>
          <t xml:space="preserve"> '</t>
        </r>
        <r>
          <rPr>
            <b/>
            <u/>
            <sz val="8"/>
            <color indexed="45"/>
            <rFont val="Tahoma"/>
            <family val="2"/>
          </rPr>
          <t>elektrisch'</t>
        </r>
        <r>
          <rPr>
            <b/>
            <sz val="8"/>
            <color indexed="45"/>
            <rFont val="Tahoma"/>
            <family val="2"/>
          </rPr>
          <t xml:space="preserve"> </t>
        </r>
        <r>
          <rPr>
            <sz val="8"/>
            <color indexed="45"/>
            <rFont val="Tahoma"/>
            <family val="2"/>
          </rPr>
          <t>wordt een 100% elektrische wagen bedoeld.</t>
        </r>
        <r>
          <rPr>
            <b/>
            <sz val="8"/>
            <color indexed="45"/>
            <rFont val="Tahoma"/>
            <family val="2"/>
          </rPr>
          <t xml:space="preserve">
</t>
        </r>
        <r>
          <rPr>
            <sz val="8"/>
            <color indexed="45"/>
            <rFont val="Tahoma"/>
            <family val="2"/>
          </rPr>
          <t>Onder</t>
        </r>
        <r>
          <rPr>
            <b/>
            <sz val="8"/>
            <color indexed="45"/>
            <rFont val="Tahoma"/>
            <family val="2"/>
          </rPr>
          <t xml:space="preserve"> '</t>
        </r>
        <r>
          <rPr>
            <b/>
            <u/>
            <sz val="8"/>
            <color indexed="45"/>
            <rFont val="Tahoma"/>
            <family val="2"/>
          </rPr>
          <t>benzine'</t>
        </r>
        <r>
          <rPr>
            <b/>
            <sz val="8"/>
            <color indexed="45"/>
            <rFont val="Tahoma"/>
            <family val="2"/>
          </rPr>
          <t xml:space="preserve"> </t>
        </r>
        <r>
          <rPr>
            <sz val="8"/>
            <color indexed="45"/>
            <rFont val="Tahoma"/>
            <family val="2"/>
          </rPr>
          <t>vallen ook de hybride en plug-inhybride benzinewagens.</t>
        </r>
        <r>
          <rPr>
            <b/>
            <sz val="8"/>
            <color indexed="45"/>
            <rFont val="Tahoma"/>
            <family val="2"/>
          </rPr>
          <t xml:space="preserve">
</t>
        </r>
        <r>
          <rPr>
            <sz val="8"/>
            <color indexed="45"/>
            <rFont val="Tahoma"/>
            <family val="2"/>
          </rPr>
          <t>Onder</t>
        </r>
        <r>
          <rPr>
            <b/>
            <sz val="8"/>
            <color indexed="45"/>
            <rFont val="Tahoma"/>
            <family val="2"/>
          </rPr>
          <t xml:space="preserve"> '</t>
        </r>
        <r>
          <rPr>
            <b/>
            <u/>
            <sz val="8"/>
            <color indexed="45"/>
            <rFont val="Tahoma"/>
            <family val="2"/>
          </rPr>
          <t>diesel'</t>
        </r>
        <r>
          <rPr>
            <sz val="8"/>
            <color indexed="45"/>
            <rFont val="Tahoma"/>
            <family val="2"/>
          </rPr>
          <t xml:space="preserve"> vallen ook de plug-inhybride dieselwagens.</t>
        </r>
      </text>
    </comment>
    <comment ref="F19" authorId="0" shapeId="0" xr:uid="{6F474680-93FD-4C89-8BFF-770FB3AC4C6C}">
      <text>
        <r>
          <rPr>
            <sz val="8"/>
            <color indexed="45"/>
            <rFont val="Tahoma"/>
            <family val="2"/>
          </rPr>
          <t xml:space="preserve">De te gebruiken </t>
        </r>
        <r>
          <rPr>
            <b/>
            <sz val="8"/>
            <color indexed="45"/>
            <rFont val="Tahoma"/>
            <family val="2"/>
          </rPr>
          <t>uitstoot</t>
        </r>
        <r>
          <rPr>
            <sz val="8"/>
            <color indexed="45"/>
            <rFont val="Tahoma"/>
            <family val="2"/>
          </rPr>
          <t xml:space="preserve"> voor de berekening is de CO2-uitstoot </t>
        </r>
        <r>
          <rPr>
            <b/>
            <sz val="8"/>
            <color indexed="45"/>
            <rFont val="Tahoma"/>
            <family val="2"/>
          </rPr>
          <t>volgens de NEDC-meetmethod</t>
        </r>
        <r>
          <rPr>
            <sz val="8"/>
            <color indexed="45"/>
            <rFont val="Tahoma"/>
            <family val="2"/>
          </rPr>
          <t xml:space="preserve">e zoals vermeld onder rubriek 49.1 van het gelijkvormigheidsattest. Tenzij, vanaf 2021, enkel nog een WLTP-waarde werd berekend voor het voertuig, is de CO2-uitstoot volgens de </t>
        </r>
        <r>
          <rPr>
            <b/>
            <sz val="8"/>
            <color indexed="45"/>
            <rFont val="Tahoma"/>
            <family val="2"/>
          </rPr>
          <t>WLTP-meetmethode</t>
        </r>
        <r>
          <rPr>
            <sz val="8"/>
            <color indexed="45"/>
            <rFont val="Tahoma"/>
            <family val="2"/>
          </rPr>
          <t xml:space="preserve"> zoals vermeld onder rubriek 49.4 van het gelijkvormigheidsattest toepasselijk.
Bij gebrek aan uitstootgegevens gaat men uit van 165 g/km voor dieselmotors of 182 g/km voor benzinemotors (incl. lpg en cng).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7AD00236-1E98-47D8-9A95-F0BEC128F0B3}">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B5C68D28-41DA-4CC3-9B8F-BB9E9329B0B7}">
      <text>
        <r>
          <rPr>
            <b/>
            <sz val="8"/>
            <color indexed="8"/>
            <rFont val="Tahoma"/>
            <family val="2"/>
          </rPr>
          <t>La rédaction veille à la fiabilité des informations lesquelles ne sauraient toutefois engager sa responsabilité.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F18" authorId="0" shapeId="0" xr:uid="{6FF79D77-A79F-4303-AAF9-1834C3A487DE}">
      <text>
        <r>
          <rPr>
            <sz val="8"/>
            <color indexed="45"/>
            <rFont val="Tahoma"/>
            <family val="2"/>
          </rPr>
          <t xml:space="preserve">La catégorie </t>
        </r>
        <r>
          <rPr>
            <b/>
            <sz val="8"/>
            <color indexed="45"/>
            <rFont val="Tahoma"/>
            <family val="2"/>
          </rPr>
          <t xml:space="preserve">« </t>
        </r>
        <r>
          <rPr>
            <b/>
            <u/>
            <sz val="8"/>
            <color indexed="45"/>
            <rFont val="Tahoma"/>
            <family val="2"/>
          </rPr>
          <t>électricité</t>
        </r>
        <r>
          <rPr>
            <b/>
            <sz val="8"/>
            <color indexed="45"/>
            <rFont val="Tahoma"/>
            <family val="2"/>
          </rPr>
          <t xml:space="preserve"> » </t>
        </r>
        <r>
          <rPr>
            <sz val="8"/>
            <color indexed="45"/>
            <rFont val="Tahoma"/>
            <family val="2"/>
          </rPr>
          <t>vise les véhicules 100 % électriques.</t>
        </r>
        <r>
          <rPr>
            <b/>
            <sz val="8"/>
            <color indexed="45"/>
            <rFont val="Tahoma"/>
            <family val="2"/>
          </rPr>
          <t xml:space="preserve">
</t>
        </r>
        <r>
          <rPr>
            <sz val="8"/>
            <color indexed="45"/>
            <rFont val="Tahoma"/>
            <family val="2"/>
          </rPr>
          <t>La catégorie</t>
        </r>
        <r>
          <rPr>
            <b/>
            <sz val="8"/>
            <color indexed="45"/>
            <rFont val="Tahoma"/>
            <family val="2"/>
          </rPr>
          <t xml:space="preserve"> « </t>
        </r>
        <r>
          <rPr>
            <b/>
            <u/>
            <sz val="8"/>
            <color indexed="45"/>
            <rFont val="Tahoma"/>
            <family val="2"/>
          </rPr>
          <t>essence</t>
        </r>
        <r>
          <rPr>
            <b/>
            <sz val="8"/>
            <color indexed="45"/>
            <rFont val="Tahoma"/>
            <family val="2"/>
          </rPr>
          <t xml:space="preserve"> »</t>
        </r>
        <r>
          <rPr>
            <sz val="8"/>
            <color indexed="45"/>
            <rFont val="Tahoma"/>
            <family val="2"/>
          </rPr>
          <t xml:space="preserve"> inclut également les voitures à essence hybrides ou plug-in hybrides.</t>
        </r>
        <r>
          <rPr>
            <b/>
            <sz val="8"/>
            <color indexed="45"/>
            <rFont val="Tahoma"/>
            <family val="2"/>
          </rPr>
          <t xml:space="preserve">
</t>
        </r>
        <r>
          <rPr>
            <sz val="8"/>
            <color indexed="45"/>
            <rFont val="Tahoma"/>
            <family val="2"/>
          </rPr>
          <t>La catégorie</t>
        </r>
        <r>
          <rPr>
            <b/>
            <sz val="8"/>
            <color indexed="45"/>
            <rFont val="Tahoma"/>
            <family val="2"/>
          </rPr>
          <t xml:space="preserve"> « </t>
        </r>
        <r>
          <rPr>
            <b/>
            <u/>
            <sz val="8"/>
            <color indexed="45"/>
            <rFont val="Tahoma"/>
            <family val="2"/>
          </rPr>
          <t>diesel</t>
        </r>
        <r>
          <rPr>
            <b/>
            <sz val="8"/>
            <color indexed="45"/>
            <rFont val="Tahoma"/>
            <family val="2"/>
          </rPr>
          <t xml:space="preserve"> » </t>
        </r>
        <r>
          <rPr>
            <sz val="8"/>
            <color indexed="45"/>
            <rFont val="Tahoma"/>
            <family val="2"/>
          </rPr>
          <t>inclut aussi les plug-in hybrides diesel.</t>
        </r>
      </text>
    </comment>
    <comment ref="F19" authorId="0" shapeId="0" xr:uid="{38B32689-BA9A-43A1-A40D-EB1AB464C790}">
      <text>
        <r>
          <rPr>
            <sz val="8"/>
            <color indexed="45"/>
            <rFont val="Tahoma"/>
            <family val="2"/>
          </rPr>
          <t>Les</t>
        </r>
        <r>
          <rPr>
            <b/>
            <sz val="8"/>
            <color indexed="45"/>
            <rFont val="Tahoma"/>
            <family val="2"/>
          </rPr>
          <t xml:space="preserve"> émissions</t>
        </r>
        <r>
          <rPr>
            <sz val="8"/>
            <color indexed="45"/>
            <rFont val="Tahoma"/>
            <family val="2"/>
          </rPr>
          <t xml:space="preserve"> à utiliser pour le calcul des émissions de CO2 sont déterminées d'après la </t>
        </r>
        <r>
          <rPr>
            <b/>
            <sz val="8"/>
            <color indexed="45"/>
            <rFont val="Tahoma"/>
            <family val="2"/>
          </rPr>
          <t>méthode NEDC</t>
        </r>
        <r>
          <rPr>
            <sz val="8"/>
            <color indexed="45"/>
            <rFont val="Tahoma"/>
            <family val="2"/>
          </rPr>
          <t xml:space="preserve"> telle que mentionnée à la rubrique 49.1 du certificat de conformité. Cependant, à partir de 2021, si le véhicule ne dispose que d'une valeur WLTP, les émissions du véhicule seront déterminées sur la base de ce coefficient </t>
        </r>
        <r>
          <rPr>
            <b/>
            <sz val="8"/>
            <color indexed="45"/>
            <rFont val="Tahoma"/>
            <family val="2"/>
          </rPr>
          <t>WLTP</t>
        </r>
        <r>
          <rPr>
            <sz val="8"/>
            <color indexed="45"/>
            <rFont val="Tahoma"/>
            <family val="2"/>
          </rPr>
          <t>, tel que mentionné à la rubrique 49.4 du certificat de conformité.
En l’absence de données relatives aux émissions, on se base sur des émissions de 165 g/km pour les moteurs diesel, ou de 182 g/km pour les moteurs à essence (LPG et CNG compris).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<sst xmlns="http://schemas.openxmlformats.org/spreadsheetml/2006/main" count="246" uniqueCount="122">
  <si>
    <t>Ç</t>
  </si>
  <si>
    <t>i</t>
  </si>
  <si>
    <t>Å</t>
  </si>
  <si>
    <t>Æ</t>
  </si>
  <si>
    <t>Benzine</t>
  </si>
  <si>
    <t>Diesel</t>
  </si>
  <si>
    <t>Elektrisch</t>
  </si>
  <si>
    <t>Type brandstof:</t>
  </si>
  <si>
    <r>
      <t>CO</t>
    </r>
    <r>
      <rPr>
        <vertAlign val="subscript"/>
        <sz val="9"/>
        <rFont val="Tahoma"/>
        <family val="2"/>
      </rPr>
      <t>2</t>
    </r>
    <r>
      <rPr>
        <sz val="9"/>
        <rFont val="Tahoma"/>
        <family val="2"/>
      </rPr>
      <t>-uitstoot (g/km):</t>
    </r>
  </si>
  <si>
    <t>LPG/CNG</t>
  </si>
  <si>
    <t>Kies het bijdragejaar:</t>
  </si>
  <si>
    <t>Minimum</t>
  </si>
  <si>
    <t>Indexatiecoëfficiënt</t>
  </si>
  <si>
    <r>
      <t>CO</t>
    </r>
    <r>
      <rPr>
        <vertAlign val="subscript"/>
        <sz val="18"/>
        <color theme="0"/>
        <rFont val="tahoma"/>
        <family val="2"/>
      </rPr>
      <t>2</t>
    </r>
    <r>
      <rPr>
        <sz val="18"/>
        <color theme="0"/>
        <rFont val="Tahoma"/>
        <family val="2"/>
      </rPr>
      <t>-bijdrage bedrijfswagen</t>
    </r>
  </si>
  <si>
    <r>
      <t xml:space="preserve">Vul de </t>
    </r>
    <r>
      <rPr>
        <b/>
        <sz val="10"/>
        <color rgb="FF00CED1"/>
        <rFont val="Tahoma"/>
        <family val="2"/>
      </rPr>
      <t>turquoise</t>
    </r>
    <r>
      <rPr>
        <b/>
        <sz val="10"/>
        <color rgb="FF4B0082"/>
        <rFont val="Tahoma"/>
        <family val="2"/>
      </rPr>
      <t xml:space="preserve"> cellen in</t>
    </r>
  </si>
  <si>
    <t>Rekentool</t>
  </si>
  <si>
    <t>Checklist</t>
  </si>
  <si>
    <r>
      <rPr>
        <b/>
        <sz val="10"/>
        <color rgb="FFFFFFFF"/>
        <rFont val="Wingdings 3"/>
        <family val="1"/>
        <charset val="2"/>
      </rPr>
      <t>}</t>
    </r>
    <r>
      <rPr>
        <b/>
        <sz val="10"/>
        <color rgb="FFFFFFFF"/>
        <rFont val="Tahoma"/>
        <family val="2"/>
      </rPr>
      <t xml:space="preserve"> Klik </t>
    </r>
    <r>
      <rPr>
        <b/>
        <u/>
        <sz val="10"/>
        <color rgb="FFFFFFFF"/>
        <rFont val="Tahoma"/>
        <family val="2"/>
      </rPr>
      <t>hier</t>
    </r>
  </si>
  <si>
    <t>Lefebvre Sarrut Belgium NV | Hoogstraat 139 - Bus 6 | 1000 Brussel 
Postadres: Tiensesteenweg 306 | 3000 Leuven | T 0800 39 067 | F 0800 39 068</t>
  </si>
  <si>
    <r>
      <t>Formules CO</t>
    </r>
    <r>
      <rPr>
        <b/>
        <vertAlign val="subscript"/>
        <sz val="10"/>
        <color rgb="FF4B0082"/>
        <rFont val="Tahoma"/>
        <family val="2"/>
      </rPr>
      <t>2</t>
    </r>
    <r>
      <rPr>
        <b/>
        <sz val="10"/>
        <color rgb="FF4B0082"/>
        <rFont val="Tahoma"/>
        <family val="2"/>
      </rPr>
      <t>-bijdrage bedrijfswagen</t>
    </r>
  </si>
  <si>
    <r>
      <t>CO</t>
    </r>
    <r>
      <rPr>
        <b/>
        <vertAlign val="subscript"/>
        <sz val="9"/>
        <color theme="1"/>
        <rFont val="Tahoma"/>
        <family val="2"/>
      </rPr>
      <t>2</t>
    </r>
    <r>
      <rPr>
        <b/>
        <sz val="9"/>
        <color theme="1"/>
        <rFont val="Tahoma"/>
        <family val="2"/>
      </rPr>
      <t>-bijdrage per maand:</t>
    </r>
  </si>
  <si>
    <t>Personaliseer uw berekeningen! De filenaam waarmee u de tool bewaart, verschijnt in de header van de geprinte versie.</t>
  </si>
  <si>
    <t>Open de checklists met Adobe Acrobat Reader om ze optimaal te kunnen gebruiken.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</si>
  <si>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</si>
  <si>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</si>
  <si>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r>
      <rPr>
        <b/>
        <sz val="10"/>
        <color rgb="FFFFFFFF"/>
        <rFont val="Wingdings 3"/>
        <family val="1"/>
        <charset val="2"/>
      </rPr>
      <t>}</t>
    </r>
    <r>
      <rPr>
        <b/>
        <sz val="10"/>
        <color rgb="FFFFFFFF"/>
        <rFont val="Tahoma"/>
        <family val="1"/>
        <charset val="2"/>
      </rPr>
      <t xml:space="preserve"> Cliquez </t>
    </r>
    <r>
      <rPr>
        <b/>
        <u/>
        <sz val="10"/>
        <color rgb="FFFFFFFF"/>
        <rFont val="Tahoma"/>
        <family val="2"/>
      </rPr>
      <t>ici</t>
    </r>
  </si>
  <si>
    <t>Lefebvre Sarrut Belgium SA | Rue Haute 139 - Boite 6 | 1000 Bruxelles 
Adresse postale : Tiensesteenweg 306 | 3000 Leuven | T 0800 39 067 | F 0800 39 068</t>
  </si>
  <si>
    <t>Personnalisez vos calculs ! Le nom de fichier que vous utilisez pour enregistrer l'outil apparaît dans l'en-tête de la version imprimée.</t>
  </si>
  <si>
    <t>Ouvrez les checklists avec Adobe Acrobat Reader pour les utiliser de manière optimale.</t>
  </si>
  <si>
    <t>FILENAME VL TAXIQ</t>
  </si>
  <si>
    <t>FILENAME WA TAXIQ</t>
  </si>
  <si>
    <t>FILENAME VL BASIC</t>
  </si>
  <si>
    <t>FILENAME WA BASIC</t>
  </si>
  <si>
    <t>TAG plakken in properties</t>
  </si>
  <si>
    <t>TAXIQ</t>
  </si>
  <si>
    <t>Update tool</t>
  </si>
  <si>
    <t>VL</t>
  </si>
  <si>
    <t>ID</t>
  </si>
  <si>
    <t>Titel</t>
  </si>
  <si>
    <t>Finename</t>
  </si>
  <si>
    <t>Minor/Major?</t>
  </si>
  <si>
    <t>Major</t>
  </si>
  <si>
    <t>Wijziging inleiding?</t>
  </si>
  <si>
    <t>Neen</t>
  </si>
  <si>
    <t>Nieuwe zaken voor taalcheck/vertaling?</t>
  </si>
  <si>
    <t>Inhoudelijke info voor de redactie?</t>
  </si>
  <si>
    <t>Update naar xlsx?</t>
  </si>
  <si>
    <t>Opmerkingen</t>
  </si>
  <si>
    <t xml:space="preserve">Geen taalcheck nodig. </t>
  </si>
  <si>
    <t>WA</t>
  </si>
  <si>
    <t>BASIC</t>
  </si>
  <si>
    <t>Bijdragejaar 2023 - aangekocht voor 1 juli 2023</t>
  </si>
  <si>
    <t>Indexatie</t>
  </si>
  <si>
    <t>Vermenigvuldiging voor wagens op fossiele brandstoffen</t>
  </si>
  <si>
    <t>CO2-bijdrage voor bedrijfswagens personeel</t>
  </si>
  <si>
    <t>CO2-bijdrage voor bedrijfswagens personeel.xlsx</t>
  </si>
  <si>
    <r>
      <t>CO</t>
    </r>
    <r>
      <rPr>
        <b/>
        <vertAlign val="subscript"/>
        <sz val="14"/>
        <color theme="0"/>
        <rFont val="Tahoma"/>
        <family val="2"/>
      </rPr>
      <t>2</t>
    </r>
    <r>
      <rPr>
        <b/>
        <sz val="14"/>
        <color theme="0"/>
        <rFont val="Tahoma"/>
        <family val="2"/>
      </rPr>
      <t>-bijdrage voor bedrijfswagens personeel</t>
    </r>
  </si>
  <si>
    <t>Cotisation CO2 voitures de société du personnel</t>
  </si>
  <si>
    <t>Cotisation CO2 voitures de société du personnel.xlsx</t>
  </si>
  <si>
    <r>
      <t>Formules des cotisations CO</t>
    </r>
    <r>
      <rPr>
        <b/>
        <vertAlign val="subscript"/>
        <sz val="10"/>
        <color rgb="FF4B0082"/>
        <rFont val="Tahoma"/>
        <family val="2"/>
      </rPr>
      <t>2</t>
    </r>
  </si>
  <si>
    <t>Indexation</t>
  </si>
  <si>
    <t>La cotisation minimum est de</t>
  </si>
  <si>
    <t>Essence</t>
  </si>
  <si>
    <t>Électricité</t>
  </si>
  <si>
    <r>
      <t xml:space="preserve">Complétez les cases </t>
    </r>
    <r>
      <rPr>
        <b/>
        <sz val="10"/>
        <color rgb="FF00CED1"/>
        <rFont val="Tahoma"/>
        <family val="2"/>
      </rPr>
      <t>turquoise</t>
    </r>
  </si>
  <si>
    <t>Type de carburant :</t>
  </si>
  <si>
    <r>
      <t>Émission de CO</t>
    </r>
    <r>
      <rPr>
        <vertAlign val="subscript"/>
        <sz val="9"/>
        <rFont val="Tahoma"/>
        <family val="2"/>
      </rPr>
      <t>2</t>
    </r>
    <r>
      <rPr>
        <sz val="9"/>
        <rFont val="Tahoma"/>
        <family val="2"/>
      </rPr>
      <t xml:space="preserve"> (g/km) :</t>
    </r>
  </si>
  <si>
    <r>
      <t>Cotisation CO</t>
    </r>
    <r>
      <rPr>
        <b/>
        <vertAlign val="subscript"/>
        <sz val="9"/>
        <color theme="1"/>
        <rFont val="Tahoma"/>
        <family val="2"/>
      </rPr>
      <t>2</t>
    </r>
    <r>
      <rPr>
        <b/>
        <sz val="9"/>
        <color theme="1"/>
        <rFont val="Tahoma"/>
        <family val="2"/>
      </rPr>
      <t xml:space="preserve"> par mois :</t>
    </r>
  </si>
  <si>
    <t>Index</t>
  </si>
  <si>
    <t>L'année de cotisation 2023 - achat à partir du 1er juillet 2023</t>
  </si>
  <si>
    <t>L'année de cotisation 2023 - achat avant le 1er juillet 2023</t>
  </si>
  <si>
    <r>
      <t>Cotisation CO</t>
    </r>
    <r>
      <rPr>
        <b/>
        <vertAlign val="subscript"/>
        <sz val="14"/>
        <color theme="0"/>
        <rFont val="Tahoma"/>
        <family val="2"/>
      </rPr>
      <t>2</t>
    </r>
    <r>
      <rPr>
        <b/>
        <sz val="14"/>
        <color theme="0"/>
        <rFont val="Tahoma"/>
        <family val="2"/>
      </rPr>
      <t xml:space="preserve"> voitures de société du personnel</t>
    </r>
  </si>
  <si>
    <r>
      <t>Cotisation CO</t>
    </r>
    <r>
      <rPr>
        <vertAlign val="subscript"/>
        <sz val="18"/>
        <color theme="0"/>
        <rFont val="tahoma"/>
        <family val="2"/>
      </rPr>
      <t>2</t>
    </r>
    <r>
      <rPr>
        <sz val="18"/>
        <color theme="0"/>
        <rFont val="Tahoma"/>
        <family val="2"/>
      </rPr>
      <t xml:space="preserve"> voiture de société</t>
    </r>
  </si>
  <si>
    <t>Choisissez l'année de cotisation :</t>
  </si>
  <si>
    <t>lpg/cng</t>
  </si>
  <si>
    <r>
      <t>Formules CO</t>
    </r>
    <r>
      <rPr>
        <b/>
        <vertAlign val="subscript"/>
        <sz val="10"/>
        <color theme="6"/>
        <rFont val="Tahoma"/>
        <family val="2"/>
      </rPr>
      <t>2</t>
    </r>
    <r>
      <rPr>
        <b/>
        <sz val="10"/>
        <color theme="6"/>
        <rFont val="Tahoma"/>
        <family val="2"/>
      </rPr>
      <t>-bijdrage bedrijfswagen</t>
    </r>
  </si>
  <si>
    <t>Uw gegevens</t>
  </si>
  <si>
    <t>Kies de periode:</t>
  </si>
  <si>
    <t>Kies het type brandstof:</t>
  </si>
  <si>
    <r>
      <t>Formules des cotisations CO</t>
    </r>
    <r>
      <rPr>
        <b/>
        <vertAlign val="subscript"/>
        <sz val="10"/>
        <color theme="6"/>
        <rFont val="Tahoma"/>
        <family val="2"/>
      </rPr>
      <t>2</t>
    </r>
  </si>
  <si>
    <r>
      <t>Cotisation CO</t>
    </r>
    <r>
      <rPr>
        <b/>
        <vertAlign val="subscript"/>
        <sz val="9"/>
        <color theme="0"/>
        <rFont val="Tahoma"/>
        <family val="2"/>
      </rPr>
      <t>2</t>
    </r>
    <r>
      <rPr>
        <b/>
        <sz val="9"/>
        <color theme="0"/>
        <rFont val="Tahoma"/>
        <family val="2"/>
      </rPr>
      <t xml:space="preserve"> par mois :</t>
    </r>
  </si>
  <si>
    <r>
      <t>Dan is de CO</t>
    </r>
    <r>
      <rPr>
        <b/>
        <vertAlign val="subscript"/>
        <sz val="9"/>
        <color theme="0"/>
        <rFont val="Tahoma"/>
        <family val="2"/>
      </rPr>
      <t>2</t>
    </r>
    <r>
      <rPr>
        <b/>
        <sz val="9"/>
        <color theme="0"/>
        <rFont val="Tahoma"/>
        <family val="2"/>
      </rPr>
      <t>-bijdrage per maand:</t>
    </r>
  </si>
  <si>
    <t>Complétez les cases bleues</t>
  </si>
  <si>
    <t>Bijdragejaar 2023 - aangekocht vanaf 1 juli 2023</t>
  </si>
  <si>
    <t>Bijdragejaar 2024 - aangekocht vanaf 1 juli 2023</t>
  </si>
  <si>
    <t>Bijdragejaar 2024 - aangekocht voor 1 juli 2023</t>
  </si>
  <si>
    <t>L'année de cotisation 2024 - achat à partir du 1er juillet 2023</t>
  </si>
  <si>
    <t>L'année de cotisation 2024 - achat avant le 1er juillet 2023</t>
  </si>
  <si>
    <t>Multiplication pour les voitures à carburants fossiles :</t>
  </si>
  <si>
    <t xml:space="preserve">Multiplication pour les voitures à carburants fossiles : </t>
  </si>
  <si>
    <r>
      <t>CO</t>
    </r>
    <r>
      <rPr>
        <b/>
        <vertAlign val="subscript"/>
        <sz val="14"/>
        <color theme="0"/>
        <rFont val="Tahoma"/>
        <family val="2"/>
      </rPr>
      <t>2</t>
    </r>
    <r>
      <rPr>
        <b/>
        <sz val="14"/>
        <color theme="0"/>
        <rFont val="Tahoma"/>
        <family val="2"/>
      </rPr>
      <t>-bijdrage voor bedrijfswagens in 2025</t>
    </r>
  </si>
  <si>
    <t>Bijdragejaar 2025 - aangekocht vanaf 1 juli 2023</t>
  </si>
  <si>
    <t>Bijdragejaar 2025 - aangekocht voor 1 juli 2023</t>
  </si>
  <si>
    <t>L'année de cotisation 2025 - achat à partir du 1er juillet 2023</t>
  </si>
  <si>
    <t>L'année de cotisation 2025 - achat avant le 1er juillet 2023</t>
  </si>
  <si>
    <t>Heeft u een vraag of een opmerking over deze rekenmodule? Contacteer de redactie!</t>
  </si>
  <si>
    <r>
      <rPr>
        <b/>
        <sz val="9"/>
        <color theme="0"/>
        <rFont val="Wingdings 3"/>
        <family val="1"/>
        <charset val="2"/>
      </rPr>
      <t>}</t>
    </r>
    <r>
      <rPr>
        <b/>
        <sz val="9"/>
        <color theme="0"/>
        <rFont val="Tahoma"/>
        <family val="1"/>
        <charset val="2"/>
      </rPr>
      <t xml:space="preserve"> </t>
    </r>
    <r>
      <rPr>
        <b/>
        <u/>
        <sz val="9"/>
        <color theme="0"/>
        <rFont val="Tahoma"/>
        <family val="2"/>
      </rPr>
      <t>Mail de redactie</t>
    </r>
  </si>
  <si>
    <r>
      <t>}</t>
    </r>
    <r>
      <rPr>
        <b/>
        <sz val="9"/>
        <color theme="5"/>
        <rFont val="tahoma"/>
        <family val="2"/>
      </rPr>
      <t xml:space="preserve"> </t>
    </r>
    <r>
      <rPr>
        <b/>
        <u/>
        <sz val="8"/>
        <color theme="5"/>
        <rFont val="Tahoma"/>
        <family val="2"/>
      </rPr>
      <t>copyright</t>
    </r>
  </si>
  <si>
    <r>
      <t>}</t>
    </r>
    <r>
      <rPr>
        <b/>
        <sz val="9"/>
        <color theme="5"/>
        <rFont val="tahoma"/>
        <family val="2"/>
      </rPr>
      <t xml:space="preserve"> </t>
    </r>
    <r>
      <rPr>
        <b/>
        <u/>
        <sz val="8"/>
        <color theme="5"/>
        <rFont val="Tahoma"/>
        <family val="2"/>
      </rPr>
      <t>disclaimer</t>
    </r>
  </si>
  <si>
    <t>Minimumbijdrage niet geïndexeerd:</t>
  </si>
  <si>
    <t>Minimumbijdrage niet geïndexeerd</t>
  </si>
  <si>
    <t xml:space="preserve">Avez-vous une question ou une remarque concernant cet outil de calcul ? Contactez la rédaction ! </t>
  </si>
  <si>
    <r>
      <rPr>
        <b/>
        <sz val="9"/>
        <color theme="0"/>
        <rFont val="Wingdings 3"/>
        <family val="1"/>
        <charset val="2"/>
      </rPr>
      <t>}</t>
    </r>
    <r>
      <rPr>
        <b/>
        <sz val="9"/>
        <color theme="0"/>
        <rFont val="Tahoma"/>
        <family val="1"/>
        <charset val="2"/>
      </rPr>
      <t xml:space="preserve"> </t>
    </r>
    <r>
      <rPr>
        <b/>
        <u/>
        <sz val="9"/>
        <color theme="0"/>
        <rFont val="Tahoma"/>
        <family val="2"/>
      </rPr>
      <t>E-mail à la rédaction</t>
    </r>
  </si>
  <si>
    <t>La cotisation minimum sans indexation est de :</t>
  </si>
  <si>
    <r>
      <t>}</t>
    </r>
    <r>
      <rPr>
        <b/>
        <sz val="9"/>
        <color theme="6"/>
        <rFont val="tahoma"/>
        <family val="2"/>
      </rPr>
      <t xml:space="preserve"> </t>
    </r>
    <r>
      <rPr>
        <b/>
        <u/>
        <sz val="8"/>
        <color theme="6"/>
        <rFont val="Tahoma"/>
        <family val="2"/>
      </rPr>
      <t>copyright</t>
    </r>
  </si>
  <si>
    <r>
      <t>}</t>
    </r>
    <r>
      <rPr>
        <b/>
        <sz val="9"/>
        <color theme="6"/>
        <rFont val="tahoma"/>
        <family val="2"/>
      </rPr>
      <t xml:space="preserve"> </t>
    </r>
    <r>
      <rPr>
        <b/>
        <u/>
        <sz val="8"/>
        <color theme="6"/>
        <rFont val="Tahoma"/>
        <family val="2"/>
      </rPr>
      <t>disclaimer</t>
    </r>
  </si>
  <si>
    <t>Minimum niet geindexeerd</t>
  </si>
  <si>
    <t>stijging voor Elektrische auto's &gt; 7/2023</t>
  </si>
  <si>
    <t>stijging voor Elektrische auto's &lt; 7/2023</t>
  </si>
  <si>
    <t>in 2025</t>
  </si>
  <si>
    <t>in 2024</t>
  </si>
  <si>
    <t>stijging voor andere autos &gt; 7/2023</t>
  </si>
  <si>
    <t>stijging voor andere autos &lt; 7/2023</t>
  </si>
  <si>
    <r>
      <t>Cotisations CO</t>
    </r>
    <r>
      <rPr>
        <b/>
        <vertAlign val="subscript"/>
        <sz val="14"/>
        <color theme="0"/>
        <rFont val="Tahoma"/>
        <family val="2"/>
      </rPr>
      <t>2</t>
    </r>
    <r>
      <rPr>
        <b/>
        <sz val="14"/>
        <color theme="0"/>
        <rFont val="Tahoma"/>
        <family val="2"/>
      </rPr>
      <t xml:space="preserve"> sur voitures de société en 2025</t>
    </r>
  </si>
  <si>
    <t>tarief 2025 toegevoegd</t>
  </si>
  <si>
    <t>De CO2-taks op bedrijfswagens is gekoppeld aan de gezondheidsindex van de maand september en wordt elk jaar op 1 januari aangepast. De coëfficiënt voor 2025 bedraagt 1,5948 (in 2024 was het 1,5359). Voor wagens op fossiele brandstoffen aangeschaft vanaf 1 juli 2023 wordt bovendien het bedrag vermenigvuldigd met 2,75. Voor zelfstandige bedrijfsleiders is de bijdrage niet verschuldigd.
Kies het bijdragejaar en vul het brandstoftype en de CO2-uitstoot van de bedrijfswagen in. De tool geeft dan weer hoeveel CO2-bijdrage er verschuldigd zal zijn per maand.</t>
  </si>
  <si>
    <t>La cotisation CO2 sur les voitures de société est adaptée chaque année en fonction de l'indice santé du mois de septembre. Pour 2025, le coefficient est fixé à 1,5948 (en 2024, il était à 1,5359). Pour les voitures à carburants fossiles acquises à partir du 1er juillet 2023, le montant est en outre multiplié par 2,75. Cette cotisation CO2 n'est pas due par les dirigeants d'entreprise indépendants. 
Choisissez l'année de cotisation et complétez le type de carburant et l'émission de CO2 de votre voiture de société. Cet outil de calcul vous permettra alors de déterminer le montant dû, par mois, au titre de la cotisation CO2.</t>
  </si>
  <si>
    <t>CO2-bijdrage voor bedrijfswagens in 2025</t>
  </si>
  <si>
    <t>CO2-bijdrage voor bedrijfswagens in 2025.xlsx</t>
  </si>
  <si>
    <t>Cotisations CO2 sur voitures de société en 2025</t>
  </si>
  <si>
    <t>Cotisations CO2 sur voitures de société en 2025.xlsx</t>
  </si>
  <si>
    <t>2022 wordt vervangen door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</si>
</sst>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2]\ #,##0.00"/>
    <numFmt numFmtId="166" formatCode="&quot;€&quot;\ #,##0.00"/>
    <numFmt numFmtId="167" formatCode=";;;"/>
    <numFmt numFmtId="168" formatCode="0.0000"/>
    <numFmt numFmtId="169" formatCode="0.000"/>
    <numFmt numFmtId="170" formatCode="&quot;Redactioneel bijgewerkt tot&quot;\ dd\.mm\.yyyy"/>
    <numFmt numFmtId="171" formatCode="&quot;À jour au&quot;\ dd\.mm\.yyyy"/>
  </numFmts>
  <fonts count="83">
    <font>
      <sz val="9"/>
      <name val="Tahoma"/>
    </font>
    <font>
      <sz val="9"/>
      <color theme="1"/>
      <name val="Tahoma"/>
      <family val="2"/>
    </font>
    <font>
      <sz val="9"/>
      <color theme="1"/>
      <name val="Tahoma"/>
      <family val="2"/>
    </font>
    <font>
      <sz val="9"/>
      <color theme="1"/>
      <name val="Tahoma"/>
      <family val="2"/>
    </font>
    <font>
      <sz val="9"/>
      <color theme="1"/>
      <name val="Tahoma"/>
      <family val="2"/>
    </font>
    <font>
      <u/>
      <sz val="14"/>
      <color indexed="55"/>
      <name val="Wingdings"/>
      <charset val="2"/>
    </font>
    <font>
      <b/>
      <sz val="8"/>
      <color indexed="45"/>
      <name val="Tahoma"/>
      <family val="2"/>
    </font>
    <font>
      <sz val="8"/>
      <color indexed="45"/>
      <name val="Tahoma"/>
      <family val="2"/>
    </font>
    <font>
      <sz val="9"/>
      <name val="Tahoma"/>
      <family val="2"/>
    </font>
    <font>
      <sz val="9"/>
      <name val="Tahoma"/>
      <family val="2"/>
    </font>
    <font>
      <sz val="9"/>
      <name val="Tahoma"/>
      <family val="2"/>
    </font>
    <font>
      <b/>
      <sz val="9"/>
      <color indexed="14"/>
      <name val="Wingdings 3"/>
      <family val="1"/>
      <charset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sz val="9"/>
      <color indexed="8"/>
      <name val="Tahoma"/>
      <family val="2"/>
    </font>
    <font>
      <sz val="11"/>
      <color theme="1"/>
      <name val="Calibri"/>
      <family val="2"/>
      <scheme val="minor"/>
    </font>
    <font>
      <sz val="9"/>
      <color theme="1"/>
      <name val="Tahoma"/>
      <family val="2"/>
    </font>
    <font>
      <b/>
      <sz val="9"/>
      <color theme="0"/>
      <name val="Tahoma"/>
      <family val="2"/>
    </font>
    <font>
      <vertAlign val="subscript"/>
      <sz val="9"/>
      <name val="Tahoma"/>
      <family val="2"/>
    </font>
    <font>
      <b/>
      <sz val="9"/>
      <color theme="1"/>
      <name val="Tahoma"/>
      <family val="2"/>
    </font>
    <font>
      <b/>
      <vertAlign val="subscript"/>
      <sz val="9"/>
      <color theme="1"/>
      <name val="Tahoma"/>
      <family val="2"/>
    </font>
    <font>
      <sz val="8"/>
      <color theme="1"/>
      <name val="Tahoma"/>
      <family val="2"/>
    </font>
    <font>
      <sz val="14"/>
      <color indexed="45"/>
      <name val="Webdings"/>
      <family val="1"/>
      <charset val="2"/>
    </font>
    <font>
      <b/>
      <u/>
      <sz val="8"/>
      <color indexed="45"/>
      <name val="Tahoma"/>
      <family val="2"/>
    </font>
    <font>
      <b/>
      <sz val="8"/>
      <color indexed="8"/>
      <name val="Tahoma"/>
      <family val="2"/>
    </font>
    <font>
      <sz val="8"/>
      <name val="Tahoma"/>
      <family val="2"/>
    </font>
    <font>
      <sz val="8"/>
      <color theme="1"/>
      <name val="Arial Narrow"/>
      <family val="2"/>
    </font>
    <font>
      <sz val="8"/>
      <color rgb="FFC00000"/>
      <name val="Arial Narrow"/>
      <family val="2"/>
    </font>
    <font>
      <b/>
      <sz val="10"/>
      <color theme="1"/>
      <name val="Tahoma"/>
      <family val="2"/>
    </font>
    <font>
      <sz val="9"/>
      <color theme="0"/>
      <name val="Tahoma"/>
      <family val="2"/>
    </font>
    <font>
      <sz val="10"/>
      <name val="Wingdings"/>
      <charset val="2"/>
    </font>
    <font>
      <sz val="18"/>
      <color theme="0"/>
      <name val="Tahoma"/>
      <family val="2"/>
    </font>
    <font>
      <vertAlign val="subscript"/>
      <sz val="18"/>
      <color theme="0"/>
      <name val="tahoma"/>
      <family val="2"/>
    </font>
    <font>
      <b/>
      <sz val="10"/>
      <color rgb="FF4B0082"/>
      <name val="Tahoma"/>
      <family val="2"/>
    </font>
    <font>
      <b/>
      <vertAlign val="subscript"/>
      <sz val="10"/>
      <color rgb="FF4B0082"/>
      <name val="Tahoma"/>
      <family val="2"/>
    </font>
    <font>
      <b/>
      <sz val="10"/>
      <color rgb="FF00CED1"/>
      <name val="Tahoma"/>
      <family val="2"/>
    </font>
    <font>
      <sz val="9"/>
      <color rgb="FFE6E6E6"/>
      <name val="Tahoma"/>
      <family val="2"/>
    </font>
    <font>
      <b/>
      <sz val="10"/>
      <color rgb="FFFFFFFF"/>
      <name val="Wingdings 3"/>
      <family val="1"/>
      <charset val="2"/>
    </font>
    <font>
      <b/>
      <sz val="10"/>
      <color rgb="FFFFFFFF"/>
      <name val="Tahoma"/>
      <family val="2"/>
    </font>
    <font>
      <b/>
      <u/>
      <sz val="10"/>
      <color rgb="FFFFFFFF"/>
      <name val="Tahoma"/>
      <family val="2"/>
    </font>
    <font>
      <sz val="9"/>
      <name val="Tahoma"/>
      <family val="2"/>
    </font>
    <font>
      <sz val="9"/>
      <color rgb="FF5F5F5A"/>
      <name val="tahoma"/>
      <family val="2"/>
    </font>
    <font>
      <sz val="9"/>
      <color theme="0" tint="-4.9989318521683403E-2"/>
      <name val="tahoma"/>
      <family val="2"/>
    </font>
    <font>
      <b/>
      <sz val="8"/>
      <color rgb="FF7030A0"/>
      <name val="Tahoma"/>
      <family val="2"/>
    </font>
    <font>
      <b/>
      <sz val="14"/>
      <color theme="0"/>
      <name val="Tahoma"/>
      <family val="2"/>
    </font>
    <font>
      <b/>
      <sz val="12"/>
      <color rgb="FF00008F"/>
      <name val="Tahoma"/>
      <family val="2"/>
    </font>
    <font>
      <sz val="12"/>
      <color rgb="FF91918C"/>
      <name val="Wingdings 3"/>
      <family val="1"/>
      <charset val="2"/>
    </font>
    <font>
      <b/>
      <sz val="11"/>
      <color rgb="FF4B0082"/>
      <name val="Tahoma"/>
      <family val="2"/>
    </font>
    <font>
      <b/>
      <sz val="8"/>
      <color theme="9"/>
      <name val="Tahoma"/>
      <family val="2"/>
    </font>
    <font>
      <b/>
      <sz val="11"/>
      <color theme="5"/>
      <name val="Tahoma"/>
      <family val="2"/>
    </font>
    <font>
      <b/>
      <sz val="10"/>
      <color rgb="FFFFFFFF"/>
      <name val="Tahoma"/>
      <family val="1"/>
      <charset val="2"/>
    </font>
    <font>
      <sz val="8"/>
      <color theme="0" tint="-0.499984740745262"/>
      <name val="Tahoma"/>
      <family val="2"/>
    </font>
    <font>
      <b/>
      <sz val="9"/>
      <color theme="9"/>
      <name val="tahoma"/>
      <family val="2"/>
    </font>
    <font>
      <sz val="11"/>
      <name val="Calibri"/>
      <family val="2"/>
    </font>
    <font>
      <b/>
      <sz val="8"/>
      <color theme="6"/>
      <name val="Tahoma"/>
      <family val="2"/>
    </font>
    <font>
      <b/>
      <sz val="11"/>
      <color theme="6"/>
      <name val="Tahoma"/>
      <family val="2"/>
    </font>
    <font>
      <sz val="8"/>
      <color rgb="FFE6E6E6"/>
      <name val="Tahoma"/>
      <family val="2"/>
    </font>
    <font>
      <sz val="9"/>
      <name val="Calibri"/>
      <family val="2"/>
      <scheme val="minor"/>
    </font>
    <font>
      <sz val="9"/>
      <color theme="0"/>
      <name val="Calibri"/>
      <family val="2"/>
      <scheme val="minor"/>
    </font>
    <font>
      <sz val="9"/>
      <color theme="9"/>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vertAlign val="subscript"/>
      <sz val="14"/>
      <color theme="0"/>
      <name val="Tahoma"/>
      <family val="2"/>
    </font>
    <font>
      <b/>
      <sz val="10"/>
      <color theme="6"/>
      <name val="Tahoma"/>
      <family val="2"/>
    </font>
    <font>
      <b/>
      <vertAlign val="subscript"/>
      <sz val="10"/>
      <color theme="6"/>
      <name val="Tahoma"/>
      <family val="2"/>
    </font>
    <font>
      <b/>
      <vertAlign val="subscript"/>
      <sz val="9"/>
      <color theme="0"/>
      <name val="Tahoma"/>
      <family val="2"/>
    </font>
    <font>
      <b/>
      <sz val="8"/>
      <color theme="5"/>
      <name val="Tahoma"/>
      <family val="2"/>
    </font>
    <font>
      <b/>
      <sz val="9"/>
      <color theme="0"/>
      <name val="Tahoma"/>
      <family val="1"/>
      <charset val="2"/>
    </font>
    <font>
      <b/>
      <sz val="9"/>
      <color theme="0"/>
      <name val="Wingdings 3"/>
      <family val="1"/>
      <charset val="2"/>
    </font>
    <font>
      <b/>
      <u/>
      <sz val="9"/>
      <color theme="0"/>
      <name val="Tahoma"/>
      <family val="2"/>
    </font>
    <font>
      <b/>
      <sz val="9"/>
      <color theme="5"/>
      <name val="Wingdings 3"/>
      <family val="1"/>
      <charset val="2"/>
    </font>
    <font>
      <b/>
      <sz val="9"/>
      <color theme="5"/>
      <name val="tahoma"/>
      <family val="2"/>
    </font>
    <font>
      <b/>
      <u/>
      <sz val="8"/>
      <color theme="5"/>
      <name val="Tahoma"/>
      <family val="2"/>
    </font>
    <font>
      <b/>
      <sz val="9"/>
      <name val="Tahoma"/>
      <family val="2"/>
    </font>
    <font>
      <sz val="9"/>
      <color theme="6"/>
      <name val="Tahoma"/>
      <family val="2"/>
    </font>
    <font>
      <b/>
      <sz val="9"/>
      <color theme="6"/>
      <name val="Wingdings 3"/>
      <family val="1"/>
      <charset val="2"/>
    </font>
    <font>
      <b/>
      <sz val="9"/>
      <color theme="6"/>
      <name val="tahoma"/>
      <family val="2"/>
    </font>
    <font>
      <b/>
      <u/>
      <sz val="8"/>
      <color theme="6"/>
      <name val="Tahoma"/>
      <family val="2"/>
    </font>
    <font>
      <b/>
      <sz val="9"/>
      <color theme="8"/>
      <name val="Calibri"/>
      <family val="2"/>
      <scheme val="minor"/>
    </font>
  </fonts>
  <fills count="31">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14"/>
        <bgColor indexed="47"/>
      </patternFill>
    </fill>
    <fill>
      <patternFill patternType="solid">
        <fgColor rgb="FFFFFF00"/>
        <bgColor indexed="64"/>
      </patternFill>
    </fill>
    <fill>
      <patternFill patternType="solid">
        <fgColor rgb="FF00CED1"/>
        <bgColor rgb="FF000000"/>
      </patternFill>
    </fill>
    <fill>
      <patternFill patternType="solid">
        <fgColor rgb="FF4B0082"/>
        <bgColor indexed="64"/>
      </patternFill>
    </fill>
    <fill>
      <patternFill patternType="solid">
        <fgColor rgb="FF00CED1"/>
        <bgColor indexed="64"/>
      </patternFill>
    </fill>
    <fill>
      <patternFill patternType="solid">
        <fgColor rgb="FF7030A0"/>
        <bgColor indexed="64"/>
      </patternFill>
    </fill>
    <fill>
      <patternFill patternType="solid">
        <fgColor rgb="FF00CED1"/>
        <bgColor theme="0"/>
      </patternFill>
    </fill>
    <fill>
      <patternFill patternType="solid">
        <fgColor indexed="65"/>
        <bgColor theme="0"/>
      </patternFill>
    </fill>
    <fill>
      <patternFill patternType="solid">
        <fgColor theme="6"/>
        <bgColor indexed="64"/>
      </patternFill>
    </fill>
    <fill>
      <patternFill patternType="solid">
        <fgColor theme="6"/>
        <bgColor theme="0"/>
      </patternFill>
    </fill>
    <fill>
      <patternFill patternType="solid">
        <fgColor theme="6"/>
        <bgColor rgb="FF000000"/>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B4C6E7"/>
        <bgColor indexed="64"/>
      </patternFill>
    </fill>
    <fill>
      <patternFill patternType="solid">
        <fgColor theme="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7030A0"/>
        <bgColor rgb="FF000000"/>
      </patternFill>
    </fill>
    <fill>
      <patternFill patternType="solid">
        <fgColor rgb="FF002060"/>
        <bgColor rgb="FF000000"/>
      </patternFill>
    </fill>
    <fill>
      <patternFill patternType="solid">
        <fgColor theme="9" tint="0.79998168889431442"/>
        <bgColor indexed="64"/>
      </patternFill>
    </fill>
  </fills>
  <borders count="25">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s>
  <cellStyleXfs count="20">
    <xf numFmtId="0" fontId="0" fillId="0" borderId="0">
      <alignment vertical="center"/>
    </xf>
    <xf numFmtId="0" fontId="5" fillId="2" borderId="1" applyNumberFormat="0" applyFont="0" applyFill="0" applyBorder="0" applyAlignment="0" applyProtection="0">
      <alignment horizontal="center" vertical="center"/>
      <protection hidden="1"/>
    </xf>
    <xf numFmtId="0" fontId="16" fillId="0" borderId="0">
      <alignment vertical="center"/>
    </xf>
    <xf numFmtId="0" fontId="17" fillId="0" borderId="0"/>
    <xf numFmtId="0" fontId="16" fillId="0" borderId="0">
      <alignment vertical="center"/>
    </xf>
    <xf numFmtId="0" fontId="8" fillId="0" borderId="0">
      <alignment vertical="center"/>
    </xf>
    <xf numFmtId="0" fontId="5" fillId="2" borderId="1" applyNumberFormat="0" applyFont="0" applyFill="0" applyBorder="0" applyAlignment="0" applyProtection="0">
      <alignment horizontal="center" vertical="center"/>
      <protection hidden="1"/>
    </xf>
    <xf numFmtId="0" fontId="3" fillId="0" borderId="0"/>
    <xf numFmtId="0" fontId="32" fillId="0" borderId="0" applyNumberFormat="0" applyFill="0" applyAlignment="0" applyProtection="0">
      <protection hidden="1"/>
    </xf>
    <xf numFmtId="0" fontId="17" fillId="0" borderId="0"/>
    <xf numFmtId="164" fontId="42" fillId="0" borderId="0" applyFont="0" applyFill="0" applyBorder="0" applyAlignment="0" applyProtection="0"/>
    <xf numFmtId="9" fontId="42" fillId="0" borderId="0" applyFont="0" applyFill="0" applyBorder="0" applyAlignment="0" applyProtection="0"/>
    <xf numFmtId="0" fontId="16" fillId="0" borderId="0">
      <alignment vertical="center"/>
    </xf>
    <xf numFmtId="0" fontId="2" fillId="0" borderId="0"/>
    <xf numFmtId="0" fontId="8" fillId="0" borderId="0">
      <alignment vertical="center"/>
    </xf>
    <xf numFmtId="0" fontId="2" fillId="0" borderId="0"/>
    <xf numFmtId="0" fontId="2" fillId="0" borderId="0"/>
    <xf numFmtId="0" fontId="2" fillId="0" borderId="0"/>
    <xf numFmtId="0" fontId="2" fillId="0" borderId="0">
      <alignment vertical="center"/>
    </xf>
    <xf numFmtId="0" fontId="5" fillId="2" borderId="1" applyNumberFormat="0" applyFont="0" applyFill="0" applyBorder="0" applyAlignment="0" applyProtection="0">
      <alignment horizontal="center" vertical="center"/>
      <protection hidden="1"/>
    </xf>
  </cellStyleXfs>
  <cellXfs count="180">
    <xf numFmtId="0" fontId="0" fillId="0" borderId="0" xfId="0">
      <alignment vertical="center"/>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2" fillId="3" borderId="2" xfId="1" applyFont="1" applyFill="1" applyBorder="1" applyAlignment="1" applyProtection="1">
      <alignment horizontal="center" vertical="center"/>
      <protection hidden="1"/>
    </xf>
    <xf numFmtId="0" fontId="13" fillId="4" borderId="2" xfId="0" applyFont="1" applyFill="1" applyBorder="1" applyAlignment="1" applyProtection="1">
      <alignment horizontal="center" vertical="center"/>
      <protection hidden="1"/>
    </xf>
    <xf numFmtId="0" fontId="14" fillId="4" borderId="2" xfId="0" applyFont="1" applyFill="1" applyBorder="1" applyAlignment="1" applyProtection="1">
      <alignment horizontal="center" vertical="center"/>
      <protection hidden="1"/>
    </xf>
    <xf numFmtId="0" fontId="0" fillId="5" borderId="0" xfId="0" applyFill="1" applyProtection="1">
      <alignment vertical="center"/>
      <protection hidden="1"/>
    </xf>
    <xf numFmtId="0" fontId="8" fillId="5" borderId="0" xfId="0" applyFont="1" applyFill="1" applyProtection="1">
      <alignment vertical="center"/>
      <protection hidden="1"/>
    </xf>
    <xf numFmtId="0" fontId="15" fillId="5" borderId="0" xfId="0" applyFont="1" applyFill="1" applyProtection="1">
      <alignment vertical="center"/>
      <protection hidden="1"/>
    </xf>
    <xf numFmtId="4" fontId="17" fillId="0" borderId="0" xfId="3" applyNumberFormat="1" applyProtection="1">
      <protection hidden="1"/>
    </xf>
    <xf numFmtId="0" fontId="18" fillId="0" borderId="0" xfId="0" applyFont="1" applyProtection="1">
      <alignment vertical="center"/>
      <protection hidden="1"/>
    </xf>
    <xf numFmtId="166" fontId="18" fillId="0" borderId="0" xfId="0" applyNumberFormat="1" applyFont="1" applyProtection="1">
      <alignment vertical="center"/>
      <protection hidden="1"/>
    </xf>
    <xf numFmtId="167" fontId="18" fillId="0" borderId="0" xfId="0" applyNumberFormat="1" applyFont="1" applyProtection="1">
      <alignment vertical="center"/>
      <protection hidden="1"/>
    </xf>
    <xf numFmtId="0" fontId="18" fillId="0" borderId="0" xfId="2" applyFont="1" applyAlignment="1" applyProtection="1">
      <alignment horizontal="left" vertical="center" indent="1"/>
      <protection hidden="1"/>
    </xf>
    <xf numFmtId="0" fontId="8" fillId="0" borderId="0" xfId="2" applyFont="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21" fillId="7" borderId="5" xfId="0" applyFont="1" applyFill="1" applyBorder="1" applyAlignment="1" applyProtection="1">
      <alignment horizontal="left" vertical="center" wrapText="1" indent="1"/>
      <protection hidden="1"/>
    </xf>
    <xf numFmtId="0" fontId="21" fillId="7" borderId="6" xfId="0" applyFont="1" applyFill="1" applyBorder="1" applyAlignment="1" applyProtection="1">
      <alignment horizontal="left" vertical="center" wrapText="1" indent="1"/>
      <protection hidden="1"/>
    </xf>
    <xf numFmtId="0" fontId="23" fillId="0" borderId="0" xfId="0" applyFont="1" applyAlignment="1" applyProtection="1">
      <alignment horizontal="right" vertical="center"/>
      <protection hidden="1"/>
    </xf>
    <xf numFmtId="0" fontId="27" fillId="0" borderId="0" xfId="0" applyFont="1" applyAlignment="1" applyProtection="1">
      <alignment horizontal="left"/>
      <protection hidden="1"/>
    </xf>
    <xf numFmtId="0" fontId="27" fillId="0" borderId="0" xfId="0" applyFont="1" applyAlignment="1" applyProtection="1">
      <protection hidden="1"/>
    </xf>
    <xf numFmtId="0" fontId="28" fillId="0" borderId="0" xfId="0" applyFont="1" applyProtection="1">
      <alignment vertical="center"/>
      <protection hidden="1"/>
    </xf>
    <xf numFmtId="0" fontId="27" fillId="0" borderId="0" xfId="0" applyFont="1" applyAlignment="1" applyProtection="1">
      <alignment horizontal="left" indent="1"/>
      <protection hidden="1"/>
    </xf>
    <xf numFmtId="0" fontId="29" fillId="0" borderId="0" xfId="0" applyFont="1" applyProtection="1">
      <alignment vertical="center"/>
      <protection hidden="1"/>
    </xf>
    <xf numFmtId="0" fontId="8" fillId="0" borderId="0" xfId="0" applyFont="1">
      <alignment vertical="center"/>
    </xf>
    <xf numFmtId="0" fontId="8" fillId="0" borderId="0" xfId="0" applyFont="1" applyAlignment="1">
      <alignment horizontal="left" vertical="center"/>
    </xf>
    <xf numFmtId="0" fontId="4" fillId="0" borderId="0" xfId="0" applyFont="1" applyAlignment="1" applyProtection="1">
      <alignment horizontal="left" vertical="center" indent="1"/>
      <protection hidden="1"/>
    </xf>
    <xf numFmtId="0" fontId="30" fillId="0" borderId="0" xfId="0" applyFont="1" applyAlignment="1" applyProtection="1">
      <protection hidden="1"/>
    </xf>
    <xf numFmtId="168" fontId="31" fillId="8" borderId="0" xfId="0" applyNumberFormat="1" applyFont="1" applyFill="1">
      <alignment vertical="center"/>
    </xf>
    <xf numFmtId="0" fontId="16" fillId="0" borderId="0" xfId="4">
      <alignment vertical="center"/>
    </xf>
    <xf numFmtId="0" fontId="19" fillId="13" borderId="3" xfId="0" applyFont="1" applyFill="1" applyBorder="1" applyAlignment="1" applyProtection="1">
      <alignment horizontal="center" vertical="center"/>
      <protection locked="0" hidden="1"/>
    </xf>
    <xf numFmtId="0" fontId="19" fillId="13" borderId="4" xfId="2" quotePrefix="1" applyFont="1" applyFill="1" applyBorder="1" applyAlignment="1" applyProtection="1">
      <alignment horizontal="center"/>
      <protection locked="0" hidden="1"/>
    </xf>
    <xf numFmtId="165" fontId="19" fillId="12" borderId="7" xfId="0" applyNumberFormat="1" applyFont="1" applyFill="1" applyBorder="1" applyAlignment="1" applyProtection="1">
      <alignment horizontal="center" vertical="center" wrapText="1"/>
      <protection hidden="1"/>
    </xf>
    <xf numFmtId="0" fontId="35" fillId="0" borderId="0" xfId="0" applyFont="1" applyProtection="1">
      <alignment vertical="center"/>
      <protection hidden="1"/>
    </xf>
    <xf numFmtId="0" fontId="38" fillId="0" borderId="0" xfId="4" applyFont="1">
      <alignment vertical="center"/>
    </xf>
    <xf numFmtId="10" fontId="0" fillId="0" borderId="0" xfId="11" applyNumberFormat="1" applyFont="1" applyAlignment="1">
      <alignment vertical="center"/>
    </xf>
    <xf numFmtId="0" fontId="43" fillId="0" borderId="0" xfId="12" applyFont="1">
      <alignment vertical="center"/>
    </xf>
    <xf numFmtId="0" fontId="44" fillId="0" borderId="0" xfId="12" applyFont="1" applyAlignment="1">
      <alignment horizontal="center" vertical="top"/>
    </xf>
    <xf numFmtId="0" fontId="38" fillId="0" borderId="0" xfId="12" applyFont="1">
      <alignment vertical="center"/>
    </xf>
    <xf numFmtId="0" fontId="16" fillId="0" borderId="0" xfId="12">
      <alignment vertical="center"/>
    </xf>
    <xf numFmtId="0" fontId="47" fillId="0" borderId="0" xfId="12" applyFont="1" applyAlignment="1">
      <alignment vertical="top"/>
    </xf>
    <xf numFmtId="0" fontId="8" fillId="0" borderId="0" xfId="12" applyFont="1">
      <alignment vertical="center"/>
    </xf>
    <xf numFmtId="0" fontId="48" fillId="0" borderId="0" xfId="12" applyFont="1" applyAlignment="1">
      <alignment vertical="top"/>
    </xf>
    <xf numFmtId="0" fontId="49" fillId="0" borderId="0" xfId="9" applyFont="1" applyAlignment="1">
      <alignment horizontal="center" vertical="center"/>
    </xf>
    <xf numFmtId="0" fontId="50" fillId="0" borderId="0" xfId="12" applyFont="1" applyAlignment="1">
      <alignment horizontal="center" vertical="center"/>
    </xf>
    <xf numFmtId="0" fontId="51" fillId="0" borderId="0" xfId="9" applyFont="1" applyAlignment="1">
      <alignment horizontal="center" vertical="center"/>
    </xf>
    <xf numFmtId="0" fontId="38" fillId="0" borderId="0" xfId="12" applyFont="1" applyAlignment="1">
      <alignment horizontal="center" vertical="center"/>
    </xf>
    <xf numFmtId="0" fontId="16" fillId="16" borderId="0" xfId="4" applyFill="1">
      <alignment vertical="center"/>
    </xf>
    <xf numFmtId="0" fontId="52" fillId="15" borderId="0" xfId="1" applyFont="1" applyFill="1" applyBorder="1" applyAlignment="1" applyProtection="1">
      <alignment horizontal="center" vertical="center"/>
    </xf>
    <xf numFmtId="0" fontId="16" fillId="6" borderId="0" xfId="12" applyFill="1">
      <alignment vertical="center"/>
    </xf>
    <xf numFmtId="0" fontId="53" fillId="6" borderId="0" xfId="12" applyFont="1" applyFill="1" applyAlignment="1">
      <alignment horizontal="left" vertical="center" indent="1"/>
    </xf>
    <xf numFmtId="0" fontId="38" fillId="6" borderId="0" xfId="12" applyFont="1" applyFill="1">
      <alignment vertical="center"/>
    </xf>
    <xf numFmtId="0" fontId="43" fillId="6" borderId="0" xfId="12" applyFont="1" applyFill="1">
      <alignment vertical="center"/>
    </xf>
    <xf numFmtId="0" fontId="55" fillId="0" borderId="0" xfId="14" applyFont="1" applyAlignment="1">
      <alignment horizontal="left" vertical="center" indent="1"/>
    </xf>
    <xf numFmtId="0" fontId="55" fillId="0" borderId="0" xfId="14" applyFont="1">
      <alignment vertical="center"/>
    </xf>
    <xf numFmtId="0" fontId="54" fillId="0" borderId="0" xfId="12" applyFont="1">
      <alignment vertical="center"/>
    </xf>
    <xf numFmtId="0" fontId="52" fillId="11" borderId="0" xfId="1" applyFont="1" applyFill="1" applyBorder="1" applyAlignment="1" applyProtection="1">
      <alignment horizontal="center" vertical="center"/>
    </xf>
    <xf numFmtId="0" fontId="57" fillId="0" borderId="0" xfId="9" applyFont="1" applyAlignment="1">
      <alignment horizontal="center" vertical="center"/>
    </xf>
    <xf numFmtId="0" fontId="58" fillId="0" borderId="0" xfId="12" applyFont="1" applyAlignment="1">
      <alignment horizontal="center" vertical="center"/>
    </xf>
    <xf numFmtId="0" fontId="52" fillId="18" borderId="0" xfId="1" applyFont="1" applyFill="1" applyBorder="1" applyAlignment="1" applyProtection="1">
      <alignment horizontal="center" vertical="center"/>
    </xf>
    <xf numFmtId="0" fontId="54" fillId="16" borderId="0" xfId="4" applyFont="1" applyFill="1">
      <alignment vertical="center"/>
    </xf>
    <xf numFmtId="0" fontId="52" fillId="19" borderId="0" xfId="1" applyFont="1" applyFill="1" applyBorder="1" applyAlignment="1" applyProtection="1">
      <alignment horizontal="center" vertical="center"/>
    </xf>
    <xf numFmtId="0" fontId="59" fillId="0" borderId="0" xfId="14" applyFont="1">
      <alignment vertical="center"/>
    </xf>
    <xf numFmtId="0" fontId="59" fillId="0" borderId="0" xfId="14" applyFont="1" applyAlignment="1">
      <alignment vertical="center" wrapText="1"/>
    </xf>
    <xf numFmtId="0" fontId="59" fillId="20" borderId="0" xfId="18" applyFont="1" applyFill="1" applyAlignment="1">
      <alignment vertical="top" wrapText="1"/>
    </xf>
    <xf numFmtId="0" fontId="59" fillId="6" borderId="0" xfId="18" applyFont="1" applyFill="1" applyAlignment="1">
      <alignment vertical="top" wrapText="1"/>
    </xf>
    <xf numFmtId="0" fontId="59" fillId="21" borderId="0" xfId="18" applyFont="1" applyFill="1" applyAlignment="1">
      <alignment vertical="top" wrapText="1"/>
    </xf>
    <xf numFmtId="0" fontId="59" fillId="22" borderId="0" xfId="18" applyFont="1" applyFill="1" applyAlignment="1">
      <alignment vertical="top" wrapText="1"/>
    </xf>
    <xf numFmtId="0" fontId="60" fillId="23" borderId="0" xfId="14" applyFont="1" applyFill="1">
      <alignment vertical="center"/>
    </xf>
    <xf numFmtId="0" fontId="61" fillId="0" borderId="0" xfId="14" applyFont="1">
      <alignment vertical="center"/>
    </xf>
    <xf numFmtId="0" fontId="62" fillId="0" borderId="0" xfId="14" applyFont="1">
      <alignment vertical="center"/>
    </xf>
    <xf numFmtId="0" fontId="65" fillId="0" borderId="12" xfId="14" applyFont="1" applyBorder="1" applyAlignment="1"/>
    <xf numFmtId="0" fontId="59" fillId="0" borderId="12" xfId="14" applyFont="1" applyBorder="1" applyAlignment="1">
      <alignment horizontal="left"/>
    </xf>
    <xf numFmtId="0" fontId="59" fillId="25" borderId="12" xfId="14" applyFont="1" applyFill="1" applyBorder="1" applyAlignment="1">
      <alignment horizontal="left"/>
    </xf>
    <xf numFmtId="0" fontId="59" fillId="0" borderId="12" xfId="14" applyFont="1" applyBorder="1" applyAlignment="1"/>
    <xf numFmtId="0" fontId="59" fillId="0" borderId="0" xfId="19" applyFont="1" applyFill="1" applyBorder="1" applyAlignment="1" applyProtection="1">
      <alignment vertical="center"/>
    </xf>
    <xf numFmtId="0" fontId="64" fillId="0" borderId="0" xfId="14" applyFont="1" applyAlignment="1">
      <alignment horizontal="left" vertical="top"/>
    </xf>
    <xf numFmtId="0" fontId="65" fillId="0" borderId="0" xfId="14" applyFont="1" applyAlignment="1"/>
    <xf numFmtId="0" fontId="59" fillId="0" borderId="0" xfId="14" applyFont="1" applyAlignment="1"/>
    <xf numFmtId="0" fontId="27" fillId="10" borderId="0" xfId="0" applyFont="1" applyFill="1" applyAlignment="1" applyProtection="1">
      <protection hidden="1"/>
    </xf>
    <xf numFmtId="0" fontId="28" fillId="10" borderId="0" xfId="0" applyFont="1" applyFill="1" applyProtection="1">
      <alignment vertical="center"/>
      <protection hidden="1"/>
    </xf>
    <xf numFmtId="0" fontId="27" fillId="10" borderId="0" xfId="0" applyFont="1" applyFill="1" applyAlignment="1" applyProtection="1">
      <alignment horizontal="right"/>
      <protection hidden="1"/>
    </xf>
    <xf numFmtId="0" fontId="27" fillId="25" borderId="0" xfId="0" applyFont="1" applyFill="1" applyAlignment="1" applyProtection="1">
      <protection locked="0" hidden="1"/>
    </xf>
    <xf numFmtId="0" fontId="2" fillId="0" borderId="0" xfId="0" applyFont="1" applyAlignment="1" applyProtection="1">
      <alignment horizontal="left" vertical="center" indent="1"/>
      <protection hidden="1"/>
    </xf>
    <xf numFmtId="169" fontId="30" fillId="0" borderId="0" xfId="0" applyNumberFormat="1" applyFont="1" applyAlignment="1" applyProtection="1">
      <protection hidden="1"/>
    </xf>
    <xf numFmtId="164" fontId="17" fillId="0" borderId="0" xfId="10" applyFont="1" applyProtection="1">
      <protection hidden="1"/>
    </xf>
    <xf numFmtId="0" fontId="24" fillId="9" borderId="15" xfId="0" applyFont="1" applyFill="1" applyBorder="1" applyAlignment="1" applyProtection="1">
      <alignment horizontal="center" vertical="center"/>
      <protection hidden="1"/>
    </xf>
    <xf numFmtId="168" fontId="21" fillId="0" borderId="0" xfId="0" applyNumberFormat="1" applyFont="1" applyAlignment="1" applyProtection="1">
      <alignment horizontal="right" vertical="center" indent="1"/>
      <protection hidden="1"/>
    </xf>
    <xf numFmtId="2" fontId="21" fillId="0" borderId="0" xfId="0" applyNumberFormat="1" applyFont="1" applyAlignment="1" applyProtection="1">
      <alignment horizontal="right" vertical="center" indent="1"/>
      <protection hidden="1"/>
    </xf>
    <xf numFmtId="0" fontId="18" fillId="0" borderId="0" xfId="0" applyFont="1" applyAlignment="1" applyProtection="1">
      <alignment horizontal="left" vertical="center" indent="2"/>
      <protection hidden="1"/>
    </xf>
    <xf numFmtId="0" fontId="4" fillId="0" borderId="0" xfId="0" applyFont="1" applyAlignment="1" applyProtection="1">
      <alignment horizontal="left" vertical="center" indent="2"/>
      <protection hidden="1"/>
    </xf>
    <xf numFmtId="0" fontId="21" fillId="6" borderId="12" xfId="0" applyFont="1" applyFill="1" applyBorder="1" applyAlignment="1">
      <alignment horizontal="left" vertical="center" wrapText="1" indent="1"/>
    </xf>
    <xf numFmtId="0" fontId="59" fillId="0" borderId="12" xfId="14" applyFont="1" applyBorder="1" applyAlignment="1">
      <alignment horizontal="left" vertical="top"/>
    </xf>
    <xf numFmtId="0" fontId="2" fillId="0" borderId="0" xfId="2" applyFont="1" applyAlignment="1" applyProtection="1">
      <alignment horizontal="left" vertical="center" indent="1"/>
      <protection hidden="1"/>
    </xf>
    <xf numFmtId="0" fontId="8" fillId="0" borderId="0" xfId="0" applyFont="1" applyAlignment="1">
      <alignment horizontal="left" vertical="center" indent="1"/>
    </xf>
    <xf numFmtId="0" fontId="0" fillId="0" borderId="0" xfId="0" applyAlignment="1">
      <alignment horizontal="left" vertical="center" indent="1"/>
    </xf>
    <xf numFmtId="0" fontId="8" fillId="0" borderId="0" xfId="0" applyFont="1" applyAlignment="1" applyProtection="1">
      <alignment horizontal="left" vertical="center" indent="1"/>
      <protection hidden="1"/>
    </xf>
    <xf numFmtId="0" fontId="67" fillId="0" borderId="0" xfId="0" applyFont="1" applyProtection="1">
      <alignment vertical="center"/>
      <protection hidden="1"/>
    </xf>
    <xf numFmtId="0" fontId="19" fillId="26" borderId="3" xfId="0" applyFont="1" applyFill="1" applyBorder="1" applyAlignment="1" applyProtection="1">
      <alignment horizontal="center" vertical="center"/>
      <protection locked="0" hidden="1"/>
    </xf>
    <xf numFmtId="0" fontId="19" fillId="26" borderId="4" xfId="2" quotePrefix="1" applyFont="1" applyFill="1" applyBorder="1" applyAlignment="1" applyProtection="1">
      <alignment horizontal="center"/>
      <protection locked="0" hidden="1"/>
    </xf>
    <xf numFmtId="0" fontId="1" fillId="0" borderId="0" xfId="2" applyFont="1" applyAlignment="1" applyProtection="1">
      <alignment horizontal="left" vertical="center" indent="1"/>
      <protection hidden="1"/>
    </xf>
    <xf numFmtId="0" fontId="19" fillId="27" borderId="5" xfId="0" applyFont="1" applyFill="1" applyBorder="1" applyAlignment="1" applyProtection="1">
      <alignment horizontal="left" vertical="center" wrapText="1" indent="1"/>
      <protection hidden="1"/>
    </xf>
    <xf numFmtId="0" fontId="19" fillId="27" borderId="6" xfId="0" applyFont="1" applyFill="1" applyBorder="1" applyAlignment="1" applyProtection="1">
      <alignment horizontal="left" vertical="center" wrapText="1" indent="1"/>
      <protection hidden="1"/>
    </xf>
    <xf numFmtId="0" fontId="19" fillId="27" borderId="5" xfId="0" applyFont="1" applyFill="1" applyBorder="1" applyAlignment="1" applyProtection="1">
      <alignment horizontal="left" vertical="center" indent="1"/>
      <protection hidden="1"/>
    </xf>
    <xf numFmtId="0" fontId="65" fillId="0" borderId="12" xfId="14" applyFont="1" applyBorder="1" applyAlignment="1">
      <alignment horizontal="left" vertical="top"/>
    </xf>
    <xf numFmtId="165" fontId="19" fillId="27" borderId="16" xfId="0" applyNumberFormat="1" applyFont="1" applyFill="1" applyBorder="1" applyAlignment="1" applyProtection="1">
      <alignment horizontal="center" vertical="center" wrapText="1"/>
      <protection hidden="1"/>
    </xf>
    <xf numFmtId="0" fontId="21" fillId="27" borderId="7" xfId="0" applyFont="1" applyFill="1" applyBorder="1" applyAlignment="1" applyProtection="1">
      <alignment horizontal="left" vertical="center" wrapText="1" indent="1"/>
      <protection hidden="1"/>
    </xf>
    <xf numFmtId="0" fontId="62" fillId="0" borderId="12" xfId="14" applyFont="1" applyBorder="1" applyAlignment="1"/>
    <xf numFmtId="0" fontId="70" fillId="6" borderId="17" xfId="12" applyFont="1" applyFill="1" applyBorder="1" applyAlignment="1">
      <alignment horizontal="left" vertical="center" indent="1"/>
    </xf>
    <xf numFmtId="0" fontId="43" fillId="6" borderId="18" xfId="12" applyFont="1" applyFill="1" applyBorder="1">
      <alignment vertical="center"/>
    </xf>
    <xf numFmtId="0" fontId="71" fillId="28" borderId="19" xfId="1" applyFont="1" applyFill="1" applyBorder="1" applyAlignment="1" applyProtection="1">
      <alignment horizontal="center" vertical="center"/>
    </xf>
    <xf numFmtId="0" fontId="53" fillId="6" borderId="20" xfId="12" applyFont="1" applyFill="1" applyBorder="1" applyAlignment="1">
      <alignment horizontal="left" vertical="center" indent="1"/>
    </xf>
    <xf numFmtId="0" fontId="70" fillId="6" borderId="21" xfId="9" applyFont="1" applyFill="1" applyBorder="1" applyAlignment="1">
      <alignment horizontal="center"/>
    </xf>
    <xf numFmtId="0" fontId="38" fillId="6" borderId="21" xfId="12" applyFont="1" applyFill="1" applyBorder="1">
      <alignment vertical="center"/>
    </xf>
    <xf numFmtId="0" fontId="43" fillId="6" borderId="21" xfId="12" applyFont="1" applyFill="1" applyBorder="1">
      <alignment vertical="center"/>
    </xf>
    <xf numFmtId="0" fontId="16" fillId="6" borderId="20" xfId="12" applyFill="1" applyBorder="1">
      <alignment vertical="center"/>
    </xf>
    <xf numFmtId="0" fontId="16" fillId="6" borderId="21" xfId="12" applyFill="1" applyBorder="1">
      <alignment vertical="center"/>
    </xf>
    <xf numFmtId="0" fontId="74" fillId="6" borderId="21" xfId="12" applyFont="1" applyFill="1" applyBorder="1" applyAlignment="1">
      <alignment horizontal="left" vertical="center" indent="2"/>
    </xf>
    <xf numFmtId="0" fontId="74" fillId="6" borderId="24" xfId="12" applyFont="1" applyFill="1" applyBorder="1" applyAlignment="1">
      <alignment horizontal="left" vertical="center" indent="2"/>
    </xf>
    <xf numFmtId="2" fontId="31" fillId="8" borderId="0" xfId="0" applyNumberFormat="1" applyFont="1" applyFill="1">
      <alignment vertical="center"/>
    </xf>
    <xf numFmtId="2" fontId="0" fillId="0" borderId="0" xfId="0" applyNumberFormat="1">
      <alignment vertical="center"/>
    </xf>
    <xf numFmtId="0" fontId="1" fillId="0" borderId="0" xfId="0" applyFont="1" applyAlignment="1" applyProtection="1">
      <alignment horizontal="left" vertical="center" indent="1"/>
      <protection hidden="1"/>
    </xf>
    <xf numFmtId="2" fontId="77" fillId="0" borderId="0" xfId="0" applyNumberFormat="1" applyFont="1">
      <alignment vertical="center"/>
    </xf>
    <xf numFmtId="0" fontId="70" fillId="6" borderId="0" xfId="12" applyFont="1" applyFill="1" applyAlignment="1">
      <alignment horizontal="left" vertical="center" indent="1"/>
    </xf>
    <xf numFmtId="0" fontId="74" fillId="6" borderId="0" xfId="12" applyFont="1" applyFill="1" applyAlignment="1">
      <alignment horizontal="left" vertical="center" indent="2"/>
    </xf>
    <xf numFmtId="0" fontId="56" fillId="6" borderId="17" xfId="12" applyFont="1" applyFill="1" applyBorder="1" applyAlignment="1">
      <alignment horizontal="left" vertical="center" indent="1"/>
    </xf>
    <xf numFmtId="0" fontId="78" fillId="6" borderId="18" xfId="12" applyFont="1" applyFill="1" applyBorder="1">
      <alignment vertical="center"/>
    </xf>
    <xf numFmtId="0" fontId="71" fillId="29" borderId="19" xfId="1" applyFont="1" applyFill="1" applyBorder="1" applyAlignment="1" applyProtection="1">
      <alignment horizontal="center" vertical="center"/>
    </xf>
    <xf numFmtId="0" fontId="79" fillId="6" borderId="21" xfId="12" applyFont="1" applyFill="1" applyBorder="1" applyAlignment="1">
      <alignment horizontal="left" vertical="center" indent="2"/>
    </xf>
    <xf numFmtId="0" fontId="79" fillId="6" borderId="24" xfId="12" applyFont="1" applyFill="1" applyBorder="1" applyAlignment="1">
      <alignment horizontal="left" vertical="center" indent="2"/>
    </xf>
    <xf numFmtId="10" fontId="17" fillId="0" borderId="0" xfId="11" applyNumberFormat="1" applyFont="1" applyProtection="1">
      <protection hidden="1"/>
    </xf>
    <xf numFmtId="164" fontId="0" fillId="0" borderId="0" xfId="10" applyFont="1" applyAlignment="1">
      <alignment vertical="center"/>
    </xf>
    <xf numFmtId="0" fontId="8" fillId="0" borderId="8" xfId="0" applyFont="1" applyBorder="1">
      <alignment vertical="center"/>
    </xf>
    <xf numFmtId="10" fontId="0" fillId="20" borderId="12" xfId="11" applyNumberFormat="1" applyFont="1" applyFill="1" applyBorder="1" applyAlignment="1">
      <alignment vertical="center"/>
    </xf>
    <xf numFmtId="0" fontId="0" fillId="20" borderId="12" xfId="0" applyFill="1" applyBorder="1">
      <alignment vertical="center"/>
    </xf>
    <xf numFmtId="10" fontId="0" fillId="30" borderId="12" xfId="11" applyNumberFormat="1" applyFont="1" applyFill="1" applyBorder="1" applyAlignment="1">
      <alignment vertical="center"/>
    </xf>
    <xf numFmtId="0" fontId="0" fillId="30" borderId="12" xfId="0" applyFill="1" applyBorder="1">
      <alignment vertical="center"/>
    </xf>
    <xf numFmtId="0" fontId="56" fillId="6" borderId="0" xfId="12" applyFont="1" applyFill="1" applyAlignment="1">
      <alignment horizontal="left" vertical="center" indent="1"/>
    </xf>
    <xf numFmtId="0" fontId="78" fillId="6" borderId="0" xfId="12" applyFont="1" applyFill="1">
      <alignment vertical="center"/>
    </xf>
    <xf numFmtId="0" fontId="79" fillId="6" borderId="0" xfId="12" applyFont="1" applyFill="1" applyAlignment="1">
      <alignment horizontal="left" vertical="center" indent="2"/>
    </xf>
    <xf numFmtId="0" fontId="62" fillId="0" borderId="12" xfId="14" applyFont="1" applyBorder="1" applyAlignment="1">
      <alignment wrapText="1"/>
    </xf>
    <xf numFmtId="0" fontId="46" fillId="14" borderId="0" xfId="14" applyFont="1" applyFill="1" applyAlignment="1">
      <alignment horizontal="center" vertical="center" wrapText="1"/>
    </xf>
    <xf numFmtId="0" fontId="46" fillId="14" borderId="0" xfId="14" applyFont="1" applyFill="1" applyAlignment="1">
      <alignment horizontal="center" vertical="center"/>
    </xf>
    <xf numFmtId="0" fontId="70" fillId="6" borderId="20" xfId="1" applyFont="1" applyFill="1" applyBorder="1" applyAlignment="1" applyProtection="1">
      <alignment horizontal="left" vertical="center" wrapText="1" indent="1"/>
    </xf>
    <xf numFmtId="0" fontId="70" fillId="6" borderId="0" xfId="1" applyFont="1" applyFill="1" applyBorder="1" applyAlignment="1" applyProtection="1">
      <alignment horizontal="left" vertical="center" wrapText="1" indent="1"/>
    </xf>
    <xf numFmtId="0" fontId="70" fillId="6" borderId="22" xfId="1" applyFont="1" applyFill="1" applyBorder="1" applyAlignment="1" applyProtection="1">
      <alignment horizontal="left" vertical="center" wrapText="1" indent="1"/>
    </xf>
    <xf numFmtId="0" fontId="70" fillId="6" borderId="23" xfId="1" applyFont="1" applyFill="1" applyBorder="1" applyAlignment="1" applyProtection="1">
      <alignment horizontal="left" vertical="center" wrapText="1" indent="1"/>
    </xf>
    <xf numFmtId="170" fontId="45" fillId="0" borderId="0" xfId="13" applyNumberFormat="1" applyFont="1" applyAlignment="1">
      <alignment horizontal="right" indent="1"/>
    </xf>
    <xf numFmtId="0" fontId="33" fillId="12" borderId="0" xfId="0" applyFont="1" applyFill="1" applyAlignment="1" applyProtection="1">
      <alignment horizontal="center" vertical="center"/>
      <protection hidden="1"/>
    </xf>
    <xf numFmtId="0" fontId="8" fillId="20" borderId="12" xfId="0" applyFont="1" applyFill="1" applyBorder="1" applyAlignment="1">
      <alignment horizontal="center" vertical="center"/>
    </xf>
    <xf numFmtId="0" fontId="8" fillId="30" borderId="12" xfId="0" applyFont="1" applyFill="1" applyBorder="1" applyAlignment="1">
      <alignment horizontal="center" vertical="center"/>
    </xf>
    <xf numFmtId="171" fontId="45" fillId="0" borderId="0" xfId="13" applyNumberFormat="1" applyFont="1" applyAlignment="1">
      <alignment horizontal="right" indent="1"/>
    </xf>
    <xf numFmtId="170" fontId="56" fillId="0" borderId="0" xfId="16" applyNumberFormat="1" applyFont="1" applyAlignment="1">
      <alignment horizontal="left"/>
    </xf>
    <xf numFmtId="0" fontId="46" fillId="17" borderId="0" xfId="14" applyFont="1" applyFill="1" applyAlignment="1">
      <alignment horizontal="center" vertical="center" wrapText="1"/>
    </xf>
    <xf numFmtId="0" fontId="46" fillId="17" borderId="0" xfId="14" applyFont="1" applyFill="1" applyAlignment="1">
      <alignment horizontal="center" vertical="center"/>
    </xf>
    <xf numFmtId="0" fontId="56" fillId="6" borderId="20" xfId="1" applyFont="1" applyFill="1" applyBorder="1" applyAlignment="1" applyProtection="1">
      <alignment horizontal="left" vertical="center" wrapText="1" indent="1"/>
    </xf>
    <xf numFmtId="0" fontId="56" fillId="6" borderId="0" xfId="1" applyFont="1" applyFill="1" applyBorder="1" applyAlignment="1" applyProtection="1">
      <alignment horizontal="left" vertical="center" wrapText="1" indent="1"/>
    </xf>
    <xf numFmtId="0" fontId="56" fillId="6" borderId="22" xfId="1" applyFont="1" applyFill="1" applyBorder="1" applyAlignment="1" applyProtection="1">
      <alignment horizontal="left" vertical="center" wrapText="1" indent="1"/>
    </xf>
    <xf numFmtId="0" fontId="56" fillId="6" borderId="23" xfId="1" applyFont="1" applyFill="1" applyBorder="1" applyAlignment="1" applyProtection="1">
      <alignment horizontal="left" vertical="center" wrapText="1" indent="1"/>
    </xf>
    <xf numFmtId="0" fontId="33" fillId="17" borderId="0" xfId="0" applyFont="1" applyFill="1" applyAlignment="1" applyProtection="1">
      <alignment horizontal="center" vertical="center"/>
      <protection hidden="1"/>
    </xf>
    <xf numFmtId="171" fontId="56" fillId="0" borderId="0" xfId="17" applyNumberFormat="1" applyFont="1" applyAlignment="1">
      <alignment horizontal="left"/>
    </xf>
    <xf numFmtId="0" fontId="64" fillId="0" borderId="11" xfId="14" applyFont="1" applyBorder="1" applyAlignment="1">
      <alignment horizontal="left" vertical="top"/>
    </xf>
    <xf numFmtId="0" fontId="64" fillId="0" borderId="13" xfId="14" applyFont="1" applyBorder="1" applyAlignment="1">
      <alignment horizontal="left" vertical="top"/>
    </xf>
    <xf numFmtId="0" fontId="64" fillId="0" borderId="14" xfId="14" applyFont="1" applyBorder="1" applyAlignment="1">
      <alignment horizontal="left" vertical="top"/>
    </xf>
    <xf numFmtId="0" fontId="63" fillId="25" borderId="8" xfId="14" applyFont="1" applyFill="1" applyBorder="1" applyAlignment="1">
      <alignment horizontal="center"/>
    </xf>
    <xf numFmtId="0" fontId="63" fillId="25" borderId="9" xfId="14" applyFont="1" applyFill="1" applyBorder="1" applyAlignment="1">
      <alignment horizontal="center"/>
    </xf>
    <xf numFmtId="0" fontId="63" fillId="25" borderId="10" xfId="14" applyFont="1" applyFill="1" applyBorder="1" applyAlignment="1">
      <alignment horizontal="center"/>
    </xf>
    <xf numFmtId="0" fontId="63" fillId="24" borderId="8" xfId="14" applyFont="1" applyFill="1" applyBorder="1" applyAlignment="1">
      <alignment horizontal="center"/>
    </xf>
    <xf numFmtId="0" fontId="63" fillId="24" borderId="9" xfId="14" applyFont="1" applyFill="1" applyBorder="1" applyAlignment="1">
      <alignment horizontal="center"/>
    </xf>
    <xf numFmtId="0" fontId="63" fillId="24" borderId="10" xfId="14" applyFont="1" applyFill="1" applyBorder="1" applyAlignment="1">
      <alignment horizontal="center"/>
    </xf>
    <xf numFmtId="0" fontId="59" fillId="0" borderId="0" xfId="14" applyFont="1" applyAlignment="1">
      <alignment horizontal="left" vertical="center" wrapText="1"/>
    </xf>
    <xf numFmtId="0" fontId="59" fillId="20" borderId="0" xfId="14" applyFont="1" applyFill="1" applyAlignment="1">
      <alignment horizontal="left" vertical="center" wrapText="1" indent="1"/>
    </xf>
    <xf numFmtId="0" fontId="59" fillId="6" borderId="0" xfId="19" applyFont="1" applyFill="1" applyBorder="1" applyAlignment="1" applyProtection="1">
      <alignment horizontal="left" vertical="center" wrapText="1" indent="1"/>
    </xf>
    <xf numFmtId="0" fontId="59" fillId="6" borderId="0" xfId="14" applyFont="1" applyFill="1" applyAlignment="1">
      <alignment horizontal="left" vertical="center" wrapText="1" indent="1"/>
    </xf>
    <xf numFmtId="0" fontId="59" fillId="21" borderId="0" xfId="19" applyFont="1" applyFill="1" applyBorder="1" applyAlignment="1" applyProtection="1">
      <alignment horizontal="left" vertical="center" wrapText="1" indent="1"/>
    </xf>
    <xf numFmtId="0" fontId="59" fillId="22" borderId="0" xfId="14" applyFont="1" applyFill="1" applyAlignment="1">
      <alignment horizontal="left" vertical="center" wrapText="1" indent="1"/>
    </xf>
    <xf numFmtId="0" fontId="62" fillId="25" borderId="12" xfId="14" applyFont="1" applyFill="1" applyBorder="1" applyAlignment="1">
      <alignment horizontal="left"/>
    </xf>
    <xf numFmtId="0" fontId="82" fillId="0" borderId="0" xfId="14" applyFont="1">
      <alignment vertical="center"/>
    </xf>
  </cellXfs>
  <cellStyles count="20">
    <cellStyle name="Comma" xfId="10" builtinId="3"/>
    <cellStyle name="Hyperlink" xfId="1" builtinId="8"/>
    <cellStyle name="Hyperlink 2" xfId="6" xr:uid="{00000000-0005-0000-0000-000001000000}"/>
    <cellStyle name="Hyperlink 2 2 2" xfId="19" xr:uid="{258EE36F-B654-4257-A3FA-C7267453B771}"/>
    <cellStyle name="Hyperlink 3" xfId="8" xr:uid="{00000000-0005-0000-0000-000002000000}"/>
    <cellStyle name="Normal" xfId="0" builtinId="0"/>
    <cellStyle name="Normal 2" xfId="2" xr:uid="{00000000-0005-0000-0000-000004000000}"/>
    <cellStyle name="Normal 2 2" xfId="4" xr:uid="{00000000-0005-0000-0000-000005000000}"/>
    <cellStyle name="Normal 2 2 2 3" xfId="12" xr:uid="{9524BC20-B7C0-4595-8B54-F92C6ACBADCF}"/>
    <cellStyle name="Normal 2 3" xfId="9" xr:uid="{00000000-0005-0000-0000-000006000000}"/>
    <cellStyle name="Normal 3" xfId="3" xr:uid="{00000000-0005-0000-0000-000007000000}"/>
    <cellStyle name="Normal 3 2 2" xfId="14" xr:uid="{FF19FC20-D6F1-4902-AE6B-F02F1BED0C9E}"/>
    <cellStyle name="Normal 3 5" xfId="18" xr:uid="{6E1DE297-0893-4425-9FF4-E03707C02A74}"/>
    <cellStyle name="Normal 4" xfId="5" xr:uid="{00000000-0005-0000-0000-000008000000}"/>
    <cellStyle name="Normal 5" xfId="7" xr:uid="{00000000-0005-0000-0000-000009000000}"/>
    <cellStyle name="Normal 5 3" xfId="13" xr:uid="{3C881EA2-FB7C-49D7-95D0-66CE9A4C661D}"/>
    <cellStyle name="Normal 5 3 2" xfId="15" xr:uid="{5FCCF6D7-DF1F-4C17-BC6D-AB25C4961C5B}"/>
    <cellStyle name="Normal 5 3 2 2" xfId="17" xr:uid="{DAE64345-8270-4088-8507-8A1A84EFAD14}"/>
    <cellStyle name="Normal 5 3 3" xfId="16" xr:uid="{13FF8EE5-7EA0-4CE0-BA77-77FCF1DE95A5}"/>
    <cellStyle name="Percent" xfId="11" builtinId="5"/>
  </cellStyles>
  <dxfs count="10">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
      <font>
        <condense val="0"/>
        <extend val="0"/>
        <color indexed="13"/>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4B0082"/>
      <color rgb="FF00C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6" dropStyle="combo" dx="22" fmlaLink="calc!$B$4" fmlaRange="calc!$C$5:$C$10" sel="1" val="0"/>
</file>

<file path=xl/ctrlProps/ctrlProp2.xml><?xml version="1.0" encoding="utf-8"?>
<formControlPr xmlns="http://schemas.microsoft.com/office/spreadsheetml/2009/9/main" objectType="Drop" dropLines="6" dropStyle="combo" dx="22" fmlaLink="calcFR!$B$4" fmlaRange="calcFR!$C$5:$C$10" sel="1" val="0"/>
</file>

<file path=xl/ctrlProps/ctrlProp3.xml><?xml version="1.0" encoding="utf-8"?>
<formControlPr xmlns="http://schemas.microsoft.com/office/spreadsheetml/2009/9/main" objectType="Drop" dropLines="2" dropStyle="combo" dx="22" fmlaLink="calcB!$B$4" fmlaRange="calcB!$C$5:$C$6" sel="1" val="0"/>
</file>

<file path=xl/ctrlProps/ctrlProp4.xml><?xml version="1.0" encoding="utf-8"?>
<formControlPr xmlns="http://schemas.microsoft.com/office/spreadsheetml/2009/9/main" objectType="Drop" dropLines="2" dropStyle="combo" dx="22" fmlaLink="calcFRB!$B$4" fmlaRange="calcFRB!$C$5:$C$6"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-taks op bedrijfswagens is gekoppeld aan de gezondheidsindex van de maand september en wordt elk jaar op 1 januari aangepast. De coëfficiënt voor 2025 bedraagt 1,5948 (in 2024 was het 1,5359). Voor wagens op fossiele brandstoffen aangeschaft vanaf 1 juli 2023 wordt bovendien het bedrag vermenigvuldigd met 2,75. Voor zelfstandige bedrijfsleiders is de bijdrage niet verschuldigd.</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Kies het bijdragejaar en vul het brandstoftype en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van de bedrijfswagen in. De tool geeft dan weer hoeveel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-bijdrage er verschuldigd zal zijn per maand.</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5" name="Rectangle 4">
          <a:extLst>
            <a:ext uri="{FF2B5EF4-FFF2-40B4-BE49-F238E27FC236}">
              <a16:creationId xmlns:a16="http://schemas.microsoft.com/office/drawing/2014/main" id="{387F841E-3FA7-4F76-B184-E4CAFED1EF13}"/>
            </a:ext>
          </a:extLst>
        </xdr:cNvPr>
        <xdr:cNvSpPr/>
      </xdr:nvSpPr>
      <xdr:spPr bwMode="auto">
        <a:xfrm flipH="1">
          <a:off x="7305675" y="63150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381000</xdr:colOff>
          <xdr:row>3</xdr:row>
          <xdr:rowOff>9525</xdr:rowOff>
        </xdr:from>
        <xdr:to>
          <xdr:col>4</xdr:col>
          <xdr:colOff>0</xdr:colOff>
          <xdr:row>4</xdr:row>
          <xdr:rowOff>76200</xdr:rowOff>
        </xdr:to>
        <xdr:sp macro="" textlink="">
          <xdr:nvSpPr>
            <xdr:cNvPr id="10246" name="Drop Dow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La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sur les voitures de société est adaptée chaque année en fonction de l'indice santé du mois de septembre. Pour 2025, le coefficient est fixé à 1,5948 (en 2024, il était à 1,5359). </a:t>
          </a:r>
          <a:r>
            <a:rPr lang="nl-BE"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Pour les voitures à carburants fossiles acquises à partir du 1</a:t>
          </a:r>
          <a:r>
            <a:rPr lang="nl-BE" sz="1200" baseline="30000">
              <a:solidFill>
                <a:sysClr val="windowText" lastClr="000000"/>
              </a:solidFill>
              <a:latin typeface="Tahoma" panose="020B0604030504040204" pitchFamily="34" charset="0"/>
              <a:ea typeface="Tahoma" panose="020B0604030504040204" pitchFamily="34" charset="0"/>
              <a:cs typeface="Tahoma" panose="020B0604030504040204" pitchFamily="34" charset="0"/>
            </a:rPr>
            <a:t>er</a:t>
          </a:r>
          <a:r>
            <a:rPr lang="nl-BE"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juillet 2023, le montant est en outre multiplié par 2,75</a:t>
          </a:r>
          <a:r>
            <a:rPr lang="nl-BE" sz="1200" baseline="0">
              <a:latin typeface="Tahoma" panose="020B0604030504040204" pitchFamily="34" charset="0"/>
              <a:ea typeface="Tahoma" panose="020B0604030504040204" pitchFamily="34" charset="0"/>
              <a:cs typeface="Tahoma" panose="020B0604030504040204" pitchFamily="34" charset="0"/>
            </a:rPr>
            <a:t>. Cette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n'est pas due par les dirigeants d'entreprise indépendants.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Choisissez l'année de cotisation et complétez le type de carburant et l'émission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de votre voiture de société. Cet outil de calcul vous permettra alors de déterminer le montant dû, par mois, au titre de la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5" name="Rectangle 4">
          <a:extLst>
            <a:ext uri="{FF2B5EF4-FFF2-40B4-BE49-F238E27FC236}">
              <a16:creationId xmlns:a16="http://schemas.microsoft.com/office/drawing/2014/main" id="{7944B2CA-078C-4779-B89A-791645E8D085}"/>
            </a:ext>
          </a:extLst>
        </xdr:cNvPr>
        <xdr:cNvSpPr/>
      </xdr:nvSpPr>
      <xdr:spPr bwMode="auto">
        <a:xfrm flipH="1">
          <a:off x="7305675" y="63150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9525</xdr:rowOff>
        </xdr:from>
        <xdr:to>
          <xdr:col>4</xdr:col>
          <xdr:colOff>0</xdr:colOff>
          <xdr:row>4</xdr:row>
          <xdr:rowOff>76200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838200</xdr:colOff>
      <xdr:row>1</xdr:row>
      <xdr:rowOff>1497107</xdr:rowOff>
    </xdr:to>
    <xdr:pic>
      <xdr:nvPicPr>
        <xdr:cNvPr id="4" name="Picture 3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381000"/>
          <a:ext cx="63627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1400175</xdr:colOff>
      <xdr:row>25</xdr:row>
      <xdr:rowOff>0</xdr:rowOff>
    </xdr:from>
    <xdr:to>
      <xdr:col>6</xdr:col>
      <xdr:colOff>0</xdr:colOff>
      <xdr:row>27</xdr:row>
      <xdr:rowOff>0</xdr:rowOff>
    </xdr:to>
    <xdr:sp macro="" textlink="">
      <xdr:nvSpPr>
        <xdr:cNvPr id="5" name="Rectangle 4">
          <a:extLst>
            <a:ext uri="{FF2B5EF4-FFF2-40B4-BE49-F238E27FC236}">
              <a16:creationId xmlns:a16="http://schemas.microsoft.com/office/drawing/2014/main" id="{1DDC1285-3DD3-4BCD-9BE4-55E876FC0C87}"/>
            </a:ext>
          </a:extLst>
        </xdr:cNvPr>
        <xdr:cNvSpPr/>
      </xdr:nvSpPr>
      <xdr:spPr bwMode="auto">
        <a:xfrm flipH="1">
          <a:off x="7305675" y="742950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1</xdr:col>
      <xdr:colOff>0</xdr:colOff>
      <xdr:row>5</xdr:row>
      <xdr:rowOff>0</xdr:rowOff>
    </xdr:from>
    <xdr:to>
      <xdr:col>6</xdr:col>
      <xdr:colOff>0</xdr:colOff>
      <xdr:row>15</xdr:row>
      <xdr:rowOff>0</xdr:rowOff>
    </xdr:to>
    <xdr:sp macro="" textlink="">
      <xdr:nvSpPr>
        <xdr:cNvPr id="6" name="TextBox 5">
          <a:extLst>
            <a:ext uri="{FF2B5EF4-FFF2-40B4-BE49-F238E27FC236}">
              <a16:creationId xmlns:a16="http://schemas.microsoft.com/office/drawing/2014/main" id="{C65AAD0D-469F-4131-97A0-8A1AC322BE57}"/>
            </a:ext>
          </a:extLst>
        </xdr:cNvPr>
        <xdr:cNvSpPr txBox="1"/>
      </xdr:nvSpPr>
      <xdr:spPr>
        <a:xfrm>
          <a:off x="381000" y="3019425"/>
          <a:ext cx="7239000" cy="2476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-taks op bedrijfswagens is gekoppeld aan de gezondheidsindex van de maand september en wordt elk jaar op 1 januari aangepast. De coëfficiënt voor 2025 bedraagt 1,5948 (in 2024 was het 1,5359). Voor wagens op fossiele brandstoffen aangeschaft vanaf 1 juli 2023 wordt bovendien het bedrag vermenigvuldigd met 2,75. Voor zelfstandige bedrijfsleiders is de bijdrage niet verschuldigd.</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en-BE" sz="1200" baseline="0">
              <a:latin typeface="Tahoma" panose="020B0604030504040204" pitchFamily="34" charset="0"/>
              <a:ea typeface="Tahoma" panose="020B0604030504040204" pitchFamily="34" charset="0"/>
              <a:cs typeface="Tahoma" panose="020B0604030504040204" pitchFamily="34" charset="0"/>
            </a:rPr>
            <a:t>V</a:t>
          </a:r>
          <a:r>
            <a:rPr lang="nl-BE" sz="1200" baseline="0">
              <a:latin typeface="Tahoma" panose="020B0604030504040204" pitchFamily="34" charset="0"/>
              <a:ea typeface="Tahoma" panose="020B0604030504040204" pitchFamily="34" charset="0"/>
              <a:cs typeface="Tahoma" panose="020B0604030504040204" pitchFamily="34" charset="0"/>
            </a:rPr>
            <a:t>ul het brandstoftype en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van de bedrijfswagen in. De tool geeft dan weer hoeveel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-bijdrage er verschuldigd zal zijn per maand.</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381000</xdr:colOff>
          <xdr:row>3</xdr:row>
          <xdr:rowOff>9525</xdr:rowOff>
        </xdr:from>
        <xdr:to>
          <xdr:col>4</xdr:col>
          <xdr:colOff>0</xdr:colOff>
          <xdr:row>4</xdr:row>
          <xdr:rowOff>76200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628650</xdr:colOff>
      <xdr:row>1</xdr:row>
      <xdr:rowOff>1493044</xdr:rowOff>
    </xdr:to>
    <xdr:pic>
      <xdr:nvPicPr>
        <xdr:cNvPr id="4" name="Picture 3" descr="A blue and purple rectangle with white text&#10;&#10;Description automatically generated">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381000" y="381000"/>
          <a:ext cx="6153150" cy="1493044"/>
        </a:xfrm>
        <a:prstGeom prst="rect">
          <a:avLst/>
        </a:prstGeom>
      </xdr:spPr>
    </xdr:pic>
    <xdr:clientData/>
  </xdr:twoCellAnchor>
  <xdr:twoCellAnchor>
    <xdr:from>
      <xdr:col>1</xdr:col>
      <xdr:colOff>0</xdr:colOff>
      <xdr:row>5</xdr:row>
      <xdr:rowOff>1</xdr:rowOff>
    </xdr:from>
    <xdr:to>
      <xdr:col>6</xdr:col>
      <xdr:colOff>0</xdr:colOff>
      <xdr:row>15</xdr:row>
      <xdr:rowOff>1</xdr:rowOff>
    </xdr:to>
    <xdr:sp macro="" textlink="">
      <xdr:nvSpPr>
        <xdr:cNvPr id="10" name="TextBox 9">
          <a:extLst>
            <a:ext uri="{FF2B5EF4-FFF2-40B4-BE49-F238E27FC236}">
              <a16:creationId xmlns:a16="http://schemas.microsoft.com/office/drawing/2014/main" id="{1E515CF5-CC90-46A0-8C06-71201CF59494}"/>
            </a:ext>
          </a:extLst>
        </xdr:cNvPr>
        <xdr:cNvSpPr txBox="1"/>
      </xdr:nvSpPr>
      <xdr:spPr>
        <a:xfrm>
          <a:off x="381000" y="3019426"/>
          <a:ext cx="7239000" cy="2476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La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sur les voitures de société est adaptée chaque année en fonction de l'indice santé du mois de septembre. Pour 2025, le coefficient est fixé à 1,5948 (en 2024, il était à 1,5359</a:t>
          </a:r>
          <a:r>
            <a:rPr lang="en-BE" sz="1200" baseline="0">
              <a:latin typeface="Tahoma" panose="020B0604030504040204" pitchFamily="34" charset="0"/>
              <a:ea typeface="Tahoma" panose="020B0604030504040204" pitchFamily="34" charset="0"/>
              <a:cs typeface="Tahoma" panose="020B0604030504040204" pitchFamily="34" charset="0"/>
            </a:rPr>
            <a:t>)</a:t>
          </a:r>
          <a:r>
            <a:rPr lang="nl-BE" sz="1200" baseline="0">
              <a:latin typeface="Tahoma" panose="020B0604030504040204" pitchFamily="34" charset="0"/>
              <a:ea typeface="Tahoma" panose="020B0604030504040204" pitchFamily="34" charset="0"/>
              <a:cs typeface="Tahoma" panose="020B0604030504040204" pitchFamily="34" charset="0"/>
            </a:rPr>
            <a:t>. </a:t>
          </a:r>
          <a:r>
            <a:rPr lang="nl-BE"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Pour les voitures à carburants fossiles acquises à partir du 1</a:t>
          </a:r>
          <a:r>
            <a:rPr lang="nl-BE" sz="1200" baseline="30000">
              <a:solidFill>
                <a:sysClr val="windowText" lastClr="000000"/>
              </a:solidFill>
              <a:latin typeface="Tahoma" panose="020B0604030504040204" pitchFamily="34" charset="0"/>
              <a:ea typeface="Tahoma" panose="020B0604030504040204" pitchFamily="34" charset="0"/>
              <a:cs typeface="Tahoma" panose="020B0604030504040204" pitchFamily="34" charset="0"/>
            </a:rPr>
            <a:t>er</a:t>
          </a:r>
          <a:r>
            <a:rPr lang="nl-BE"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juillet 2023, le montant est en outre multiplié par 2,75</a:t>
          </a:r>
          <a:r>
            <a:rPr lang="nl-BE" sz="1200" baseline="0">
              <a:latin typeface="Tahoma" panose="020B0604030504040204" pitchFamily="34" charset="0"/>
              <a:ea typeface="Tahoma" panose="020B0604030504040204" pitchFamily="34" charset="0"/>
              <a:cs typeface="Tahoma" panose="020B0604030504040204" pitchFamily="34" charset="0"/>
            </a:rPr>
            <a:t>. Cette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n'est pas due par les dirigeants d'entreprise indépendants.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en-BE" sz="1200" baseline="0">
              <a:latin typeface="Tahoma" panose="020B0604030504040204" pitchFamily="34" charset="0"/>
              <a:ea typeface="Tahoma" panose="020B0604030504040204" pitchFamily="34" charset="0"/>
              <a:cs typeface="Tahoma" panose="020B0604030504040204" pitchFamily="34" charset="0"/>
            </a:rPr>
            <a:t>Indiquez</a:t>
          </a:r>
          <a:r>
            <a:rPr lang="nl-BE" sz="1200" baseline="0">
              <a:latin typeface="Tahoma" panose="020B0604030504040204" pitchFamily="34" charset="0"/>
              <a:ea typeface="Tahoma" panose="020B0604030504040204" pitchFamily="34" charset="0"/>
              <a:cs typeface="Tahoma" panose="020B0604030504040204" pitchFamily="34" charset="0"/>
            </a:rPr>
            <a:t> le type de carburant et l'émission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de votre voiture de société. Cet outil de calcul vous permettra alors de déterminer le montant dû, par mois, au titre de la cotisation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11" name="Rectangle 10">
          <a:extLst>
            <a:ext uri="{FF2B5EF4-FFF2-40B4-BE49-F238E27FC236}">
              <a16:creationId xmlns:a16="http://schemas.microsoft.com/office/drawing/2014/main" id="{0361B30B-59B4-41A9-87B5-B065D663C365}"/>
            </a:ext>
          </a:extLst>
        </xdr:cNvPr>
        <xdr:cNvSpPr/>
      </xdr:nvSpPr>
      <xdr:spPr bwMode="auto">
        <a:xfrm flipH="1">
          <a:off x="7305675" y="742950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9525</xdr:rowOff>
        </xdr:from>
        <xdr:to>
          <xdr:col>4</xdr:col>
          <xdr:colOff>0</xdr:colOff>
          <xdr:row>4</xdr:row>
          <xdr:rowOff>76200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0A00-000001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inet-my.sharepoint.com/WINDOWS/TEMP/Ma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d1"/>
      <sheetName val="Blad2"/>
      <sheetName val="Blad3"/>
      <sheetName val="balans"/>
      <sheetName val="fisc.res."/>
      <sheetName val="res.rek."/>
      <sheetName val="BO's"/>
      <sheetName val="AI2"/>
      <sheetName val="bal"/>
      <sheetName val="opm"/>
      <sheetName val="lonen"/>
      <sheetName val="BTW"/>
      <sheetName val="res.tab."/>
      <sheetName val="ta"/>
      <sheetName val="tres"/>
      <sheetName val="fiscaal"/>
      <sheetName val="VAALucien"/>
      <sheetName val="afschr"/>
      <sheetName val="BTWuitt"/>
      <sheetName val="AI3"/>
      <sheetName val="VAAJan"/>
      <sheetName val="res"/>
      <sheetName val="c311297"/>
      <sheetName val="Accverklaring"/>
      <sheetName val="Vrag"/>
      <sheetName val="AI1"/>
      <sheetName val="A"/>
      <sheetName val="RC1"/>
      <sheetName val="Map1"/>
      <sheetName val="afschr."/>
      <sheetName val="VAAAntoon"/>
      <sheetName val="btw-tabel"/>
      <sheetName val="loonvgl"/>
      <sheetName val="inhoud"/>
      <sheetName val="btw uittr"/>
      <sheetName val="res. 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ax-iq.be?subject=Vraag/opmerking%20over%20Tool%20422468" TargetMode="External"/><Relationship Id="rId1" Type="http://schemas.openxmlformats.org/officeDocument/2006/relationships/hyperlink" Target="https://download.lefebvre-sarrut.be/dms?id_=3e043e31-72e5-49f5-ba72-e79e31575db6"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tax-iq.be?subject=Question/remarque%20concernant%20outil%20422520" TargetMode="External"/><Relationship Id="rId1" Type="http://schemas.openxmlformats.org/officeDocument/2006/relationships/hyperlink" Target="https://download.lefebvre-sarrut.be/dms?id_=5a0097c9-197a-4fb2-b45c-d078930a96a7"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info@tax-iq.be?subject=Vraag/opmerking%20over%20Tool%20425519"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mailto:info@tax-iq.be?subject=Question/remarque%20concernant%20outil%20425518"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file:///C:\Users\e.theys\AppData\Downloads\01.2023\07%20Forfait%20of%20bewezen%20beroepskosten%20-%20klaar%20voor%20upload\BASIC\VAA%20auto_%20beroepskosten%20of%20bewezen%20beroepskosten.xlsx" TargetMode="External"/><Relationship Id="rId1" Type="http://schemas.openxmlformats.org/officeDocument/2006/relationships/hyperlink" Target="file:///C:\Users\e.theys\AppData\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361F-424D-45CB-A8D3-128C3B38FA65}">
  <sheetPr>
    <tabColor theme="4" tint="0.79998168889431442"/>
    <pageSetUpPr autoPageBreaks="0" fitToPage="1"/>
  </sheetPr>
  <dimension ref="A1:JK222"/>
  <sheetViews>
    <sheetView showGridLines="0" showRowColHeaders="0" workbookViewId="0"/>
  </sheetViews>
  <sheetFormatPr defaultColWidth="5.7109375" defaultRowHeight="20.100000000000001" customHeight="1"/>
  <cols>
    <col min="1" max="1" width="5.7109375" style="41" customWidth="1"/>
    <col min="2" max="2" width="22.85546875" style="41" customWidth="1"/>
    <col min="3" max="3" width="18.5703125" style="41" customWidth="1"/>
    <col min="4" max="4" width="22.85546875" style="41" customWidth="1"/>
    <col min="5" max="5" width="18.5703125" style="41" customWidth="1"/>
    <col min="6" max="6" width="25.7109375" style="41" customWidth="1"/>
    <col min="7" max="9" width="5.7109375" style="41" customWidth="1"/>
    <col min="10" max="10" width="8.42578125" style="41" customWidth="1"/>
    <col min="11" max="16384" width="5.7109375" style="41"/>
  </cols>
  <sheetData>
    <row r="1" spans="1:271" ht="19.5" customHeight="1">
      <c r="A1" s="38"/>
      <c r="B1" s="39"/>
      <c r="C1" s="39"/>
      <c r="D1" s="39"/>
      <c r="E1" s="39"/>
      <c r="F1" s="39"/>
      <c r="G1" s="38"/>
      <c r="H1" s="38"/>
      <c r="I1" s="38"/>
      <c r="J1" s="38"/>
      <c r="K1" s="38"/>
      <c r="L1" s="38"/>
      <c r="M1" s="38"/>
      <c r="N1" s="38"/>
      <c r="O1" s="38"/>
      <c r="P1" s="38"/>
      <c r="Q1" s="38"/>
      <c r="R1" s="38"/>
      <c r="S1" s="38"/>
      <c r="T1" s="38"/>
      <c r="U1" s="38"/>
      <c r="V1" s="38"/>
      <c r="W1" s="38"/>
      <c r="X1" s="38"/>
      <c r="Y1" s="38"/>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row>
    <row r="2" spans="1:271" ht="48.75" customHeight="1">
      <c r="A2" s="38"/>
      <c r="B2" s="40"/>
      <c r="C2" s="40"/>
      <c r="D2" s="149">
        <v>45614</v>
      </c>
      <c r="E2" s="149"/>
      <c r="F2" s="149"/>
      <c r="G2" s="38"/>
      <c r="H2" s="38"/>
      <c r="I2" s="38"/>
      <c r="J2" s="38"/>
      <c r="K2" s="38"/>
      <c r="L2" s="38"/>
      <c r="M2" s="38"/>
      <c r="N2" s="38"/>
      <c r="O2" s="38"/>
      <c r="P2" s="38"/>
      <c r="Q2" s="38"/>
      <c r="R2" s="38"/>
      <c r="S2" s="38"/>
      <c r="T2" s="38"/>
      <c r="U2" s="38"/>
      <c r="V2" s="38"/>
      <c r="W2" s="38"/>
      <c r="X2" s="38"/>
      <c r="Y2" s="38"/>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row>
    <row r="3" spans="1:271" ht="20.100000000000001" customHeight="1">
      <c r="A3" s="38"/>
      <c r="B3" s="40"/>
      <c r="C3" s="40"/>
      <c r="D3" s="40"/>
      <c r="E3" s="40"/>
      <c r="F3" s="40"/>
      <c r="G3" s="38"/>
      <c r="H3" s="38"/>
      <c r="I3" s="38"/>
      <c r="J3" s="38"/>
      <c r="K3" s="38"/>
      <c r="L3" s="38"/>
      <c r="M3" s="38"/>
      <c r="N3" s="38"/>
      <c r="O3" s="38"/>
      <c r="P3" s="38"/>
      <c r="Q3" s="38"/>
      <c r="R3" s="38"/>
      <c r="S3" s="38"/>
      <c r="T3" s="38"/>
      <c r="U3" s="38"/>
      <c r="V3" s="38"/>
      <c r="W3" s="38"/>
      <c r="X3" s="38"/>
      <c r="Y3" s="38"/>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row>
    <row r="4" spans="1:271" ht="30" customHeight="1">
      <c r="A4" s="38"/>
      <c r="B4" s="143" t="s">
        <v>56</v>
      </c>
      <c r="C4" s="144"/>
      <c r="D4" s="144"/>
      <c r="E4" s="144"/>
      <c r="F4" s="144"/>
      <c r="G4" s="38"/>
      <c r="H4" s="38"/>
      <c r="I4" s="38"/>
      <c r="J4" s="38"/>
      <c r="K4" s="38"/>
      <c r="L4" s="38"/>
      <c r="M4" s="38"/>
      <c r="N4" s="38"/>
      <c r="O4" s="38"/>
      <c r="P4" s="38"/>
      <c r="Q4" s="38"/>
      <c r="R4" s="38"/>
      <c r="S4" s="38"/>
      <c r="T4" s="38"/>
      <c r="U4" s="38"/>
      <c r="V4" s="38"/>
      <c r="W4" s="38"/>
      <c r="X4" s="38"/>
      <c r="Y4" s="38"/>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row>
    <row r="5" spans="1:271" ht="20.100000000000001" customHeight="1">
      <c r="A5" s="38"/>
      <c r="B5" s="40"/>
      <c r="C5" s="42"/>
      <c r="D5" s="40"/>
      <c r="E5" s="40"/>
      <c r="F5" s="40"/>
      <c r="G5" s="38"/>
      <c r="H5" s="38"/>
      <c r="I5" s="38"/>
      <c r="J5" s="38"/>
      <c r="K5" s="38"/>
      <c r="L5" s="38"/>
      <c r="M5" s="38"/>
      <c r="N5" s="38"/>
      <c r="O5" s="38"/>
      <c r="P5" s="38"/>
      <c r="Q5" s="38"/>
      <c r="R5" s="38"/>
      <c r="S5" s="38"/>
      <c r="T5" s="38"/>
      <c r="U5" s="38"/>
      <c r="V5" s="38"/>
      <c r="W5" s="38"/>
      <c r="X5" s="38"/>
      <c r="Y5" s="38"/>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row>
    <row r="6" spans="1:271" ht="20.100000000000001" customHeight="1">
      <c r="A6" s="38"/>
      <c r="B6" s="43"/>
      <c r="C6" s="43"/>
      <c r="D6" s="43"/>
      <c r="E6" s="43"/>
      <c r="F6" s="43"/>
      <c r="G6" s="38"/>
      <c r="H6" s="38"/>
      <c r="I6" s="38"/>
      <c r="J6" s="38"/>
      <c r="K6" s="38"/>
      <c r="L6" s="38"/>
      <c r="M6" s="38"/>
      <c r="N6" s="38"/>
      <c r="O6" s="38"/>
      <c r="P6" s="38"/>
      <c r="Q6" s="38"/>
      <c r="R6" s="38"/>
      <c r="S6" s="38"/>
      <c r="T6" s="38"/>
      <c r="U6" s="38"/>
      <c r="V6" s="38"/>
      <c r="W6" s="38"/>
      <c r="X6" s="38"/>
      <c r="Y6" s="38"/>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row>
    <row r="7" spans="1:271" ht="20.100000000000001" customHeight="1">
      <c r="A7" s="38"/>
      <c r="B7" s="43"/>
      <c r="C7" s="43"/>
      <c r="D7" s="43"/>
      <c r="E7" s="43"/>
      <c r="F7" s="43"/>
      <c r="G7" s="38"/>
      <c r="H7" s="38"/>
      <c r="I7" s="38"/>
      <c r="J7" s="38"/>
      <c r="K7" s="38"/>
      <c r="L7" s="38"/>
      <c r="M7" s="38"/>
      <c r="N7" s="38"/>
      <c r="O7" s="38"/>
      <c r="P7" s="38"/>
      <c r="Q7" s="38"/>
      <c r="R7" s="38"/>
      <c r="S7" s="38"/>
      <c r="T7" s="38"/>
      <c r="U7" s="38"/>
      <c r="V7" s="38"/>
      <c r="W7" s="38"/>
      <c r="X7" s="38"/>
      <c r="Y7" s="38"/>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row>
    <row r="8" spans="1:271" ht="20.100000000000001" customHeight="1">
      <c r="A8" s="38"/>
      <c r="B8" s="43"/>
      <c r="C8" s="43"/>
      <c r="D8" s="43"/>
      <c r="E8" s="43"/>
      <c r="F8" s="43"/>
      <c r="G8" s="38"/>
      <c r="H8" s="38"/>
      <c r="I8" s="38"/>
      <c r="J8" s="38"/>
      <c r="K8" s="38"/>
      <c r="L8" s="38"/>
      <c r="M8" s="38"/>
      <c r="N8" s="38"/>
      <c r="O8" s="38"/>
      <c r="P8" s="38"/>
      <c r="Q8" s="38"/>
      <c r="R8" s="38"/>
      <c r="S8" s="38"/>
      <c r="T8" s="38"/>
      <c r="U8" s="38"/>
      <c r="V8" s="38"/>
      <c r="W8" s="38"/>
      <c r="X8" s="38"/>
      <c r="Y8" s="38"/>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row>
    <row r="9" spans="1:271" ht="20.100000000000001" customHeight="1">
      <c r="A9" s="38"/>
      <c r="B9" s="43"/>
      <c r="C9" s="43"/>
      <c r="D9" s="43"/>
      <c r="E9" s="43"/>
      <c r="F9" s="43"/>
      <c r="G9" s="38"/>
      <c r="H9" s="38"/>
      <c r="I9" s="38"/>
      <c r="J9" s="38"/>
      <c r="K9" s="38"/>
      <c r="L9" s="38"/>
      <c r="M9" s="38"/>
      <c r="N9" s="38"/>
      <c r="O9" s="38"/>
      <c r="P9" s="38"/>
      <c r="Q9" s="38"/>
      <c r="R9" s="38"/>
      <c r="S9" s="38"/>
      <c r="T9" s="38"/>
      <c r="U9" s="38"/>
      <c r="V9" s="38"/>
      <c r="W9" s="38"/>
      <c r="X9" s="38"/>
      <c r="Y9" s="38"/>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row>
    <row r="10" spans="1:271" ht="20.100000000000001" customHeight="1">
      <c r="A10" s="38"/>
      <c r="B10" s="43"/>
      <c r="C10" s="43"/>
      <c r="D10" s="43"/>
      <c r="E10" s="43"/>
      <c r="F10" s="43"/>
      <c r="G10" s="38"/>
      <c r="H10" s="38"/>
      <c r="I10" s="38"/>
      <c r="J10" s="38"/>
      <c r="K10" s="38"/>
      <c r="L10" s="38"/>
      <c r="M10" s="38"/>
      <c r="N10" s="38"/>
      <c r="O10" s="38"/>
      <c r="P10" s="38"/>
      <c r="Q10" s="38"/>
      <c r="R10" s="38"/>
      <c r="S10" s="38"/>
      <c r="T10" s="38"/>
      <c r="U10" s="38"/>
      <c r="V10" s="38"/>
      <c r="W10" s="38"/>
      <c r="X10" s="38"/>
      <c r="Y10" s="38"/>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row>
    <row r="11" spans="1:271" ht="20.100000000000001" customHeight="1">
      <c r="A11" s="38"/>
      <c r="B11" s="43"/>
      <c r="C11" s="43"/>
      <c r="D11" s="43"/>
      <c r="E11" s="43"/>
      <c r="F11" s="43"/>
      <c r="G11" s="38"/>
      <c r="H11" s="38"/>
      <c r="I11" s="38"/>
      <c r="J11" s="38"/>
      <c r="K11" s="38"/>
      <c r="L11" s="38"/>
      <c r="M11" s="38"/>
      <c r="N11" s="38"/>
      <c r="O11" s="38"/>
      <c r="P11" s="38"/>
      <c r="Q11" s="38"/>
      <c r="R11" s="38"/>
      <c r="S11" s="38"/>
      <c r="T11" s="38"/>
      <c r="U11" s="38"/>
      <c r="V11" s="38"/>
      <c r="W11" s="38"/>
      <c r="X11" s="38"/>
      <c r="Y11" s="38"/>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row>
    <row r="12" spans="1:271" ht="20.100000000000001" customHeight="1">
      <c r="A12" s="38"/>
      <c r="B12" s="43"/>
      <c r="C12" s="43"/>
      <c r="D12" s="43"/>
      <c r="E12" s="43"/>
      <c r="F12" s="43"/>
      <c r="G12" s="38"/>
      <c r="H12" s="38"/>
      <c r="I12" s="38"/>
      <c r="J12" s="38"/>
      <c r="K12" s="38"/>
      <c r="L12" s="38"/>
      <c r="M12" s="38"/>
      <c r="N12" s="38"/>
      <c r="O12" s="38"/>
      <c r="P12" s="38"/>
      <c r="Q12" s="38"/>
      <c r="R12" s="38"/>
      <c r="S12" s="38"/>
      <c r="T12" s="38"/>
      <c r="U12" s="38"/>
      <c r="V12" s="38"/>
      <c r="W12" s="38"/>
      <c r="X12" s="38"/>
      <c r="Y12" s="38"/>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row>
    <row r="13" spans="1:271" ht="20.100000000000001" customHeight="1">
      <c r="A13" s="38"/>
      <c r="B13" s="43"/>
      <c r="C13" s="43"/>
      <c r="D13" s="43"/>
      <c r="E13" s="43"/>
      <c r="F13" s="43"/>
      <c r="G13" s="38"/>
      <c r="H13" s="38"/>
      <c r="I13" s="38"/>
      <c r="J13" s="38"/>
      <c r="K13" s="38"/>
      <c r="L13" s="38"/>
      <c r="M13" s="38"/>
      <c r="N13" s="38"/>
      <c r="O13" s="38"/>
      <c r="P13" s="38"/>
      <c r="Q13" s="38"/>
      <c r="R13" s="38"/>
      <c r="S13" s="38"/>
      <c r="T13" s="38"/>
      <c r="U13" s="38"/>
      <c r="V13" s="38"/>
      <c r="W13" s="38"/>
      <c r="X13" s="38"/>
      <c r="Y13" s="38"/>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row>
    <row r="14" spans="1:271" ht="20.100000000000001" customHeight="1">
      <c r="A14" s="38"/>
      <c r="B14" s="43"/>
      <c r="C14" s="43"/>
      <c r="D14" s="43"/>
      <c r="E14" s="43"/>
      <c r="F14" s="43"/>
      <c r="G14" s="38"/>
      <c r="H14" s="38"/>
      <c r="I14" s="38"/>
      <c r="J14" s="38"/>
      <c r="K14" s="38"/>
      <c r="L14" s="38"/>
      <c r="M14" s="38"/>
      <c r="N14" s="38"/>
      <c r="O14" s="38"/>
      <c r="P14" s="38"/>
      <c r="Q14" s="38"/>
      <c r="R14" s="38"/>
      <c r="S14" s="38"/>
      <c r="T14" s="38"/>
      <c r="U14" s="38"/>
      <c r="V14" s="38"/>
      <c r="W14" s="38"/>
      <c r="X14" s="38"/>
      <c r="Y14" s="38"/>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row>
    <row r="15" spans="1:271" ht="20.100000000000001" customHeight="1">
      <c r="A15" s="38"/>
      <c r="B15" s="43"/>
      <c r="C15" s="43"/>
      <c r="D15" s="43"/>
      <c r="E15" s="43"/>
      <c r="F15" s="43"/>
      <c r="G15" s="38"/>
      <c r="H15" s="38"/>
      <c r="I15" s="38"/>
      <c r="J15" s="38"/>
      <c r="K15" s="38"/>
      <c r="L15" s="38"/>
      <c r="M15" s="38"/>
      <c r="N15" s="38"/>
      <c r="O15" s="38"/>
      <c r="P15" s="38"/>
      <c r="Q15" s="38"/>
      <c r="R15" s="38"/>
      <c r="S15" s="38"/>
      <c r="T15" s="38"/>
      <c r="U15" s="38"/>
      <c r="V15" s="38"/>
      <c r="W15" s="38"/>
      <c r="X15" s="38"/>
      <c r="Y15" s="38"/>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row>
    <row r="16" spans="1:271" ht="19.5" customHeight="1">
      <c r="A16" s="38"/>
      <c r="B16" s="43"/>
      <c r="C16" s="43"/>
      <c r="D16" s="43"/>
      <c r="E16" s="43"/>
      <c r="F16" s="43"/>
      <c r="G16" s="38"/>
      <c r="H16" s="38"/>
      <c r="I16" s="38"/>
      <c r="J16" s="38"/>
      <c r="K16" s="38"/>
      <c r="L16" s="38"/>
      <c r="M16" s="38"/>
      <c r="N16" s="38"/>
      <c r="O16" s="38"/>
      <c r="P16" s="38"/>
      <c r="Q16" s="38"/>
      <c r="R16" s="38"/>
      <c r="S16" s="38"/>
      <c r="T16" s="38"/>
      <c r="U16" s="38"/>
      <c r="V16" s="38"/>
      <c r="W16" s="38"/>
      <c r="X16" s="38"/>
      <c r="Y16" s="38"/>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row>
    <row r="17" spans="1:271" ht="20.100000000000001" customHeight="1">
      <c r="A17" s="38"/>
      <c r="B17" s="44"/>
      <c r="C17" s="40"/>
      <c r="D17" s="40"/>
      <c r="E17" s="40"/>
      <c r="F17" s="40"/>
      <c r="G17" s="38"/>
      <c r="H17" s="38"/>
      <c r="I17" s="38"/>
      <c r="J17" s="38"/>
      <c r="K17" s="38"/>
      <c r="L17" s="38"/>
      <c r="M17" s="38"/>
      <c r="N17" s="38"/>
      <c r="O17" s="38"/>
      <c r="P17" s="38"/>
      <c r="Q17" s="38"/>
      <c r="R17" s="38"/>
      <c r="S17" s="38"/>
      <c r="T17" s="38"/>
      <c r="U17" s="38"/>
      <c r="V17" s="38"/>
      <c r="W17" s="38"/>
      <c r="X17" s="38"/>
      <c r="Y17" s="38"/>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row>
    <row r="18" spans="1:271" ht="20.100000000000001" customHeight="1">
      <c r="A18" s="38"/>
      <c r="B18" s="45"/>
      <c r="C18" s="46"/>
      <c r="D18" s="47" t="s">
        <v>15</v>
      </c>
      <c r="E18" s="48"/>
      <c r="F18" s="45" t="s">
        <v>16</v>
      </c>
      <c r="G18" s="38"/>
      <c r="H18" s="38"/>
      <c r="I18" s="38"/>
      <c r="J18" s="38"/>
      <c r="K18" s="38"/>
      <c r="L18" s="38"/>
      <c r="M18" s="38"/>
      <c r="N18" s="38"/>
      <c r="O18" s="38"/>
      <c r="P18" s="38"/>
      <c r="Q18" s="38"/>
      <c r="R18" s="38"/>
      <c r="S18" s="38"/>
      <c r="T18" s="38"/>
      <c r="U18" s="38"/>
      <c r="V18" s="38"/>
      <c r="W18" s="38"/>
      <c r="X18" s="38"/>
      <c r="Y18" s="38"/>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row>
    <row r="19" spans="1:271" ht="20.100000000000001" customHeight="1">
      <c r="A19" s="38"/>
      <c r="B19" s="45"/>
      <c r="C19" s="49"/>
      <c r="D19" s="50" t="s">
        <v>17</v>
      </c>
      <c r="E19" s="49"/>
      <c r="F19" s="50" t="s">
        <v>17</v>
      </c>
      <c r="G19" s="38"/>
      <c r="H19" s="38"/>
      <c r="I19" s="38"/>
      <c r="J19" s="38"/>
      <c r="K19" s="38"/>
      <c r="L19" s="38"/>
      <c r="M19" s="38"/>
      <c r="N19" s="38"/>
      <c r="O19" s="38"/>
      <c r="P19" s="38"/>
      <c r="Q19" s="38"/>
      <c r="R19" s="38"/>
      <c r="S19" s="38"/>
      <c r="T19" s="38"/>
      <c r="U19" s="38"/>
      <c r="V19" s="38"/>
      <c r="W19" s="38"/>
      <c r="X19" s="38"/>
      <c r="Y19" s="38"/>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row>
    <row r="20" spans="1:271" ht="20.100000000000001" customHeight="1" thickBot="1">
      <c r="A20" s="38"/>
      <c r="C20" s="40"/>
      <c r="D20" s="40"/>
      <c r="E20" s="40"/>
      <c r="F20" s="40"/>
      <c r="G20" s="38"/>
      <c r="H20" s="38"/>
      <c r="I20" s="38"/>
      <c r="J20" s="38"/>
      <c r="K20" s="38"/>
      <c r="L20" s="38"/>
      <c r="M20" s="38"/>
      <c r="N20" s="38"/>
      <c r="O20" s="38"/>
      <c r="P20" s="38"/>
      <c r="Q20" s="38"/>
      <c r="R20" s="38"/>
      <c r="S20" s="38"/>
      <c r="T20" s="38"/>
      <c r="U20" s="38"/>
      <c r="V20" s="38"/>
      <c r="W20" s="38"/>
      <c r="X20" s="38"/>
      <c r="Y20" s="38"/>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row>
    <row r="21" spans="1:271" ht="20.100000000000001" customHeight="1" thickTop="1" thickBot="1">
      <c r="B21" s="110" t="s">
        <v>95</v>
      </c>
      <c r="C21" s="111"/>
      <c r="D21" s="111"/>
      <c r="E21" s="111"/>
      <c r="F21" s="112" t="s">
        <v>96</v>
      </c>
    </row>
    <row r="22" spans="1:271" ht="12" customHeight="1" thickTop="1">
      <c r="B22" s="113"/>
      <c r="C22" s="54"/>
      <c r="D22" s="54"/>
      <c r="E22" s="54"/>
      <c r="F22" s="114"/>
    </row>
    <row r="23" spans="1:271" ht="12" customHeight="1">
      <c r="B23" s="113" t="s">
        <v>21</v>
      </c>
      <c r="C23" s="53"/>
      <c r="D23" s="53"/>
      <c r="E23" s="53"/>
      <c r="F23" s="115"/>
    </row>
    <row r="24" spans="1:271" ht="12" customHeight="1">
      <c r="B24" s="113" t="s">
        <v>22</v>
      </c>
      <c r="C24" s="54"/>
      <c r="D24" s="54"/>
      <c r="E24" s="54"/>
      <c r="F24" s="116"/>
    </row>
    <row r="25" spans="1:271" ht="12" customHeight="1">
      <c r="B25" s="117"/>
      <c r="C25" s="51"/>
      <c r="D25" s="51"/>
      <c r="E25" s="51"/>
      <c r="F25" s="118"/>
    </row>
    <row r="26" spans="1:271" ht="20.100000000000001" customHeight="1">
      <c r="B26" s="145" t="s">
        <v>18</v>
      </c>
      <c r="C26" s="146"/>
      <c r="D26" s="146"/>
      <c r="E26" s="146"/>
      <c r="F26" s="119" t="s">
        <v>97</v>
      </c>
    </row>
    <row r="27" spans="1:271" ht="20.100000000000001" customHeight="1" thickBot="1">
      <c r="B27" s="147"/>
      <c r="C27" s="148"/>
      <c r="D27" s="148"/>
      <c r="E27" s="148"/>
      <c r="F27" s="120" t="s">
        <v>98</v>
      </c>
    </row>
    <row r="28" spans="1:271" ht="20.100000000000001" customHeight="1" thickTop="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row>
    <row r="29" spans="1:271" ht="20.10000000000000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row>
    <row r="30" spans="1:271" ht="20.10000000000000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row>
    <row r="31" spans="1:271" ht="20.10000000000000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row>
    <row r="32" spans="1:271" ht="20.10000000000000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row>
    <row r="33" spans="1:271" ht="20.100000000000001" customHeight="1">
      <c r="A33" s="38"/>
      <c r="B33" s="38"/>
      <c r="C33" s="38"/>
      <c r="D33" s="38"/>
      <c r="E33" s="38"/>
      <c r="F33" s="55"/>
      <c r="G33" s="38"/>
      <c r="H33" s="38"/>
      <c r="I33" s="38"/>
      <c r="J33" s="38"/>
      <c r="K33" s="38"/>
      <c r="L33" s="38"/>
      <c r="M33" s="38"/>
      <c r="N33" s="38"/>
      <c r="O33" s="38"/>
      <c r="P33" s="38"/>
      <c r="Q33" s="38"/>
      <c r="R33" s="38"/>
      <c r="S33" s="38"/>
      <c r="T33" s="38"/>
      <c r="U33" s="38"/>
      <c r="V33" s="38"/>
      <c r="W33" s="38"/>
      <c r="X33" s="38"/>
      <c r="Y33" s="38"/>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row>
    <row r="34" spans="1:271" ht="20.100000000000001" customHeight="1">
      <c r="A34" s="38"/>
      <c r="B34" s="38"/>
      <c r="C34" s="38"/>
      <c r="D34" s="38"/>
      <c r="E34" s="38"/>
      <c r="F34" s="55"/>
      <c r="G34" s="38"/>
      <c r="H34" s="38"/>
      <c r="I34" s="38"/>
      <c r="J34" s="38"/>
      <c r="K34" s="38"/>
      <c r="L34" s="38"/>
      <c r="M34" s="38"/>
      <c r="N34" s="38"/>
      <c r="O34" s="38"/>
      <c r="P34" s="38"/>
      <c r="Q34" s="38"/>
      <c r="R34" s="38"/>
      <c r="S34" s="38"/>
      <c r="T34" s="38"/>
      <c r="U34" s="38"/>
      <c r="V34" s="38"/>
      <c r="W34" s="38"/>
      <c r="X34" s="38"/>
      <c r="Y34" s="38"/>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row>
    <row r="35" spans="1:271" ht="20.100000000000001" customHeight="1">
      <c r="A35" s="38"/>
      <c r="B35" s="38"/>
      <c r="C35" s="38"/>
      <c r="D35" s="38"/>
      <c r="E35" s="38"/>
      <c r="Q35" s="38"/>
      <c r="R35" s="38"/>
      <c r="S35" s="38"/>
      <c r="T35" s="38"/>
      <c r="U35" s="38"/>
      <c r="V35" s="38"/>
      <c r="W35" s="38"/>
      <c r="X35" s="38"/>
      <c r="Y35" s="38"/>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row>
    <row r="36" spans="1:271" ht="20.100000000000001" customHeight="1">
      <c r="A36" s="38"/>
      <c r="B36" s="38"/>
      <c r="C36" s="38"/>
      <c r="D36" s="38"/>
      <c r="E36" s="38"/>
      <c r="Q36" s="38"/>
      <c r="R36" s="38"/>
      <c r="S36" s="38"/>
      <c r="T36" s="38"/>
      <c r="U36" s="38"/>
      <c r="V36" s="38"/>
      <c r="W36" s="38"/>
      <c r="X36" s="38"/>
      <c r="Y36" s="38"/>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c r="IW36" s="40"/>
      <c r="IX36" s="40"/>
      <c r="IY36" s="40"/>
      <c r="IZ36" s="40"/>
      <c r="JA36" s="40"/>
      <c r="JB36" s="40"/>
      <c r="JC36" s="40"/>
      <c r="JD36" s="40"/>
      <c r="JE36" s="40"/>
      <c r="JF36" s="40"/>
      <c r="JG36" s="40"/>
      <c r="JH36" s="40"/>
      <c r="JI36" s="40"/>
      <c r="JJ36" s="40"/>
      <c r="JK36" s="40"/>
    </row>
    <row r="37" spans="1:271" ht="20.100000000000001" customHeight="1">
      <c r="A37" s="38"/>
      <c r="B37" s="38"/>
      <c r="C37" s="38"/>
      <c r="D37" s="38"/>
      <c r="E37" s="38"/>
      <c r="F37" s="56"/>
      <c r="G37" s="38"/>
      <c r="H37" s="38"/>
      <c r="I37" s="38"/>
      <c r="J37" s="38"/>
      <c r="K37" s="38"/>
      <c r="L37" s="38"/>
      <c r="M37" s="38"/>
      <c r="N37" s="38"/>
      <c r="O37" s="38"/>
      <c r="P37" s="38"/>
      <c r="Q37" s="38"/>
      <c r="R37" s="38"/>
      <c r="S37" s="38"/>
      <c r="T37" s="38"/>
      <c r="U37" s="38"/>
      <c r="V37" s="38"/>
      <c r="W37" s="38"/>
      <c r="X37" s="38"/>
      <c r="Y37" s="38"/>
      <c r="Z37" s="38"/>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row>
    <row r="38" spans="1:271" ht="20.10000000000000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row>
    <row r="39" spans="1:271" ht="20.100000000000001" customHeight="1">
      <c r="A39" s="38"/>
      <c r="B39" s="38"/>
      <c r="C39" s="57"/>
      <c r="D39" s="57"/>
      <c r="E39" s="38"/>
      <c r="F39" s="38"/>
      <c r="G39" s="38"/>
      <c r="H39" s="38"/>
      <c r="I39" s="38"/>
      <c r="J39" s="38"/>
      <c r="K39" s="38"/>
      <c r="L39" s="38"/>
      <c r="M39" s="38"/>
      <c r="N39" s="38"/>
      <c r="O39" s="38"/>
      <c r="P39" s="38"/>
      <c r="Q39" s="38"/>
      <c r="R39" s="38"/>
      <c r="S39" s="38"/>
      <c r="T39" s="38"/>
      <c r="U39" s="38"/>
      <c r="V39" s="38"/>
      <c r="W39" s="38"/>
      <c r="X39" s="38"/>
      <c r="Y39" s="38"/>
      <c r="Z39" s="38"/>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row>
    <row r="40" spans="1:271" ht="20.10000000000000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row>
    <row r="41" spans="1:271" ht="20.100000000000001"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row>
    <row r="42" spans="1:271" ht="20.10000000000000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row>
    <row r="43" spans="1:271" ht="20.10000000000000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row>
    <row r="44" spans="1:271" ht="20.100000000000001"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row>
    <row r="45" spans="1:271" ht="20.10000000000000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row>
    <row r="46" spans="1:271" ht="20.10000000000000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row>
    <row r="47" spans="1:271" ht="20.10000000000000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row>
    <row r="48" spans="1:271" ht="20.100000000000001" customHeight="1">
      <c r="A48" s="38"/>
      <c r="B48" s="38"/>
      <c r="C48" s="57"/>
      <c r="D48" s="57"/>
      <c r="E48" s="38"/>
      <c r="F48" s="38"/>
      <c r="G48" s="38"/>
      <c r="H48" s="38"/>
      <c r="I48" s="38"/>
      <c r="J48" s="38"/>
      <c r="K48" s="38"/>
      <c r="L48" s="38"/>
      <c r="M48" s="38"/>
      <c r="N48" s="38"/>
      <c r="O48" s="38"/>
      <c r="P48" s="38"/>
      <c r="Q48" s="38"/>
      <c r="R48" s="38"/>
      <c r="S48" s="38"/>
      <c r="T48" s="38"/>
      <c r="U48" s="38"/>
      <c r="V48" s="38"/>
      <c r="W48" s="38"/>
      <c r="X48" s="38"/>
      <c r="Y48" s="38"/>
      <c r="Z48" s="38"/>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row>
    <row r="49" spans="1:219" ht="20.10000000000000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row>
    <row r="50" spans="1:219" ht="20.10000000000000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row>
    <row r="51" spans="1:219" ht="20.10000000000000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row>
    <row r="52" spans="1:219" ht="20.10000000000000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row>
    <row r="53" spans="1:219" ht="20.100000000000001"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row>
    <row r="54" spans="1:219" ht="20.10000000000000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row>
    <row r="55" spans="1:219" ht="20.10000000000000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row>
    <row r="56" spans="1:219" ht="20.10000000000000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row>
    <row r="57" spans="1:219"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row>
    <row r="58" spans="1:219"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row>
    <row r="59" spans="1:219"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row>
    <row r="60" spans="1:219"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row>
    <row r="61" spans="1:219"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row>
    <row r="62" spans="1:219"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row>
    <row r="63" spans="1:219" ht="20.10000000000000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row>
    <row r="64" spans="1:219" ht="20.10000000000000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row>
    <row r="65" spans="1:219" ht="20.10000000000000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row>
    <row r="66" spans="1:219" ht="20.10000000000000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row>
    <row r="67" spans="1:219" ht="20.10000000000000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row>
    <row r="68" spans="1:219" ht="20.10000000000000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row>
    <row r="69" spans="1:219" ht="20.10000000000000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row>
    <row r="70" spans="1:219" ht="20.10000000000000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row>
    <row r="71" spans="1:219" ht="20.10000000000000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row>
    <row r="72" spans="1:219" ht="20.10000000000000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row>
    <row r="73" spans="1:219" ht="20.10000000000000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row>
    <row r="74" spans="1:219" ht="20.10000000000000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row>
    <row r="75" spans="1:219" ht="20.10000000000000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row>
    <row r="76" spans="1:219" ht="20.10000000000000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row>
    <row r="77" spans="1:219" ht="20.10000000000000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row>
    <row r="78" spans="1:219" ht="20.10000000000000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row>
    <row r="79" spans="1:219"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row>
    <row r="80" spans="1:219"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row>
    <row r="81" spans="1:219"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row>
    <row r="82" spans="1:219"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row>
    <row r="83" spans="1:219"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row>
    <row r="84" spans="1:219"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row>
    <row r="85" spans="1:219"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row>
    <row r="86" spans="1:219"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row>
    <row r="87" spans="1:219"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row>
    <row r="88" spans="1:219"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row>
    <row r="89" spans="1:219"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row>
    <row r="90" spans="1:219"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row>
    <row r="91" spans="1:219"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row>
    <row r="92" spans="1:219"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row>
    <row r="93" spans="1:219"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row>
    <row r="94" spans="1:219"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row>
    <row r="95" spans="1:219"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row>
    <row r="96" spans="1:219"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row>
    <row r="97" spans="1:205"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row>
    <row r="98" spans="1:205"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row>
    <row r="99" spans="1:205"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row>
    <row r="100" spans="1:205"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row>
    <row r="101" spans="1:205"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row>
    <row r="102" spans="1:205"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row>
    <row r="103" spans="1:205"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row>
    <row r="104" spans="1:205"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row>
    <row r="105" spans="1:205"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row>
    <row r="106" spans="1:205"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row>
    <row r="107" spans="1:205"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row>
    <row r="108" spans="1:205"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row>
    <row r="109" spans="1:205"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row>
    <row r="110" spans="1:205"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row>
    <row r="111" spans="1:205"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row>
    <row r="112" spans="1:205"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row>
    <row r="113" spans="1:205"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row>
    <row r="114" spans="1:205"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row>
    <row r="115" spans="1:205"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row>
    <row r="116" spans="1:205"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row>
    <row r="117" spans="1:205"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row>
    <row r="118" spans="1:205"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row>
    <row r="119" spans="1:205"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row>
    <row r="120" spans="1:205"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row>
    <row r="121" spans="1:205"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row>
    <row r="122" spans="1:205" ht="20.100000000000001"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row>
    <row r="123" spans="1:205" ht="20.100000000000001"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row>
    <row r="124" spans="1:205" ht="20.100000000000001"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row>
    <row r="125" spans="1:205" ht="20.100000000000001"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row>
    <row r="126" spans="1:205" ht="20.100000000000001"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row>
    <row r="127" spans="1:205" ht="20.100000000000001"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row>
    <row r="128" spans="1:205" ht="20.100000000000001"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row>
    <row r="129" spans="1:205" ht="20.100000000000001"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row>
    <row r="130" spans="1:205" ht="20.100000000000001"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row>
    <row r="131" spans="1:205" ht="20.100000000000001" customHeight="1">
      <c r="G131" s="38"/>
      <c r="H131" s="38"/>
      <c r="I131" s="38"/>
      <c r="J131" s="38"/>
      <c r="K131" s="38"/>
      <c r="L131" s="38"/>
      <c r="M131" s="38"/>
      <c r="N131" s="38"/>
      <c r="O131" s="38"/>
      <c r="P131" s="38"/>
      <c r="Q131" s="38"/>
      <c r="R131" s="38"/>
      <c r="S131" s="38"/>
      <c r="T131" s="38"/>
      <c r="U131" s="38"/>
      <c r="V131" s="38"/>
      <c r="W131" s="38"/>
      <c r="X131" s="38"/>
      <c r="Y131" s="38"/>
      <c r="Z131" s="38"/>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row>
    <row r="132" spans="1:205" ht="20.100000000000001" customHeight="1">
      <c r="G132" s="38"/>
      <c r="H132" s="38"/>
      <c r="I132" s="38"/>
      <c r="J132" s="38"/>
      <c r="K132" s="38"/>
      <c r="L132" s="38"/>
      <c r="M132" s="38"/>
      <c r="N132" s="38"/>
      <c r="O132" s="38"/>
      <c r="P132" s="38"/>
      <c r="Q132" s="38"/>
      <c r="R132" s="38"/>
      <c r="S132" s="38"/>
      <c r="T132" s="38"/>
      <c r="U132" s="38"/>
      <c r="V132" s="38"/>
      <c r="W132" s="38"/>
      <c r="X132" s="38"/>
      <c r="Y132" s="38"/>
      <c r="Z132" s="38"/>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row>
    <row r="133" spans="1:205" ht="20.100000000000001" customHeight="1">
      <c r="G133" s="38"/>
      <c r="H133" s="38"/>
      <c r="I133" s="38"/>
      <c r="J133" s="38"/>
      <c r="K133" s="38"/>
      <c r="L133" s="38"/>
      <c r="M133" s="38"/>
      <c r="N133" s="38"/>
      <c r="O133" s="38"/>
      <c r="P133" s="38"/>
      <c r="Q133" s="38"/>
      <c r="R133" s="38"/>
      <c r="S133" s="38"/>
      <c r="T133" s="38"/>
      <c r="U133" s="38"/>
      <c r="V133" s="38"/>
      <c r="W133" s="38"/>
      <c r="X133" s="38"/>
      <c r="Y133" s="38"/>
      <c r="Z133" s="38"/>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row>
    <row r="134" spans="1:205" ht="20.100000000000001" customHeight="1">
      <c r="G134" s="38"/>
      <c r="H134" s="38"/>
      <c r="I134" s="38"/>
      <c r="J134" s="38"/>
      <c r="K134" s="38"/>
      <c r="L134" s="38"/>
      <c r="M134" s="38"/>
      <c r="N134" s="38"/>
      <c r="O134" s="38"/>
      <c r="P134" s="38"/>
      <c r="Q134" s="38"/>
      <c r="R134" s="38"/>
      <c r="S134" s="38"/>
      <c r="T134" s="38"/>
      <c r="U134" s="38"/>
      <c r="V134" s="38"/>
      <c r="W134" s="38"/>
      <c r="X134" s="38"/>
      <c r="Y134" s="38"/>
      <c r="Z134" s="38"/>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row>
    <row r="135" spans="1:205" ht="20.100000000000001" customHeight="1">
      <c r="G135" s="38"/>
      <c r="H135" s="38"/>
      <c r="I135" s="38"/>
      <c r="J135" s="38"/>
      <c r="K135" s="38"/>
      <c r="L135" s="38"/>
      <c r="M135" s="38"/>
      <c r="N135" s="38"/>
      <c r="O135" s="38"/>
      <c r="P135" s="38"/>
      <c r="Q135" s="38"/>
      <c r="R135" s="38"/>
      <c r="S135" s="38"/>
      <c r="T135" s="38"/>
      <c r="U135" s="38"/>
      <c r="V135" s="38"/>
      <c r="W135" s="38"/>
      <c r="X135" s="38"/>
      <c r="Y135" s="38"/>
      <c r="Z135" s="38"/>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row>
    <row r="136" spans="1:205" ht="20.100000000000001" customHeight="1">
      <c r="G136" s="38"/>
      <c r="H136" s="38"/>
      <c r="I136" s="38"/>
      <c r="J136" s="38"/>
      <c r="K136" s="38"/>
      <c r="L136" s="38"/>
      <c r="M136" s="38"/>
      <c r="N136" s="38"/>
      <c r="O136" s="38"/>
      <c r="P136" s="38"/>
      <c r="Q136" s="38"/>
      <c r="R136" s="38"/>
      <c r="S136" s="38"/>
      <c r="T136" s="38"/>
      <c r="U136" s="38"/>
      <c r="V136" s="38"/>
      <c r="W136" s="38"/>
      <c r="X136" s="38"/>
      <c r="Y136" s="38"/>
      <c r="Z136" s="38"/>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row>
    <row r="137" spans="1:205" ht="20.100000000000001" customHeight="1">
      <c r="G137" s="38"/>
      <c r="H137" s="38"/>
      <c r="I137" s="38"/>
      <c r="J137" s="38"/>
      <c r="K137" s="38"/>
      <c r="L137" s="38"/>
      <c r="M137" s="38"/>
      <c r="N137" s="38"/>
      <c r="O137" s="38"/>
      <c r="P137" s="38"/>
      <c r="Q137" s="38"/>
      <c r="R137" s="38"/>
      <c r="S137" s="38"/>
      <c r="T137" s="38"/>
      <c r="U137" s="38"/>
      <c r="V137" s="38"/>
      <c r="W137" s="38"/>
      <c r="X137" s="38"/>
      <c r="Y137" s="38"/>
      <c r="Z137" s="38"/>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row>
    <row r="138" spans="1:205" ht="20.100000000000001" customHeight="1">
      <c r="G138" s="38"/>
      <c r="H138" s="38"/>
      <c r="I138" s="38"/>
      <c r="J138" s="38"/>
      <c r="K138" s="38"/>
      <c r="L138" s="38"/>
      <c r="M138" s="38"/>
      <c r="N138" s="38"/>
      <c r="O138" s="38"/>
      <c r="P138" s="38"/>
      <c r="Q138" s="38"/>
      <c r="R138" s="38"/>
      <c r="S138" s="38"/>
      <c r="T138" s="38"/>
      <c r="U138" s="38"/>
      <c r="V138" s="38"/>
      <c r="W138" s="38"/>
      <c r="X138" s="38"/>
      <c r="Y138" s="38"/>
      <c r="Z138" s="38"/>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row>
    <row r="139" spans="1:205" ht="20.100000000000001" customHeight="1">
      <c r="G139" s="38"/>
      <c r="H139" s="38"/>
      <c r="I139" s="38"/>
      <c r="J139" s="38"/>
      <c r="K139" s="38"/>
      <c r="L139" s="38"/>
      <c r="M139" s="38"/>
      <c r="N139" s="38"/>
      <c r="O139" s="38"/>
      <c r="P139" s="38"/>
      <c r="Q139" s="38"/>
      <c r="R139" s="38"/>
      <c r="S139" s="38"/>
      <c r="T139" s="38"/>
      <c r="U139" s="38"/>
      <c r="V139" s="38"/>
      <c r="W139" s="38"/>
      <c r="X139" s="38"/>
      <c r="Y139" s="38"/>
      <c r="Z139" s="38"/>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row>
    <row r="140" spans="1:205" ht="20.100000000000001" customHeight="1">
      <c r="G140" s="38"/>
      <c r="H140" s="38"/>
      <c r="I140" s="38"/>
      <c r="J140" s="38"/>
      <c r="K140" s="38"/>
      <c r="L140" s="38"/>
      <c r="M140" s="38"/>
      <c r="N140" s="38"/>
      <c r="O140" s="38"/>
      <c r="P140" s="38"/>
      <c r="Q140" s="38"/>
      <c r="R140" s="38"/>
      <c r="S140" s="38"/>
      <c r="T140" s="38"/>
      <c r="U140" s="38"/>
      <c r="V140" s="38"/>
      <c r="W140" s="38"/>
      <c r="X140" s="38"/>
      <c r="Y140" s="38"/>
      <c r="Z140" s="38"/>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row>
    <row r="141" spans="1:205" ht="20.100000000000001" customHeight="1">
      <c r="G141" s="38"/>
      <c r="H141" s="38"/>
      <c r="I141" s="38"/>
      <c r="J141" s="38"/>
      <c r="K141" s="38"/>
      <c r="L141" s="38"/>
      <c r="M141" s="38"/>
      <c r="N141" s="38"/>
      <c r="O141" s="38"/>
      <c r="P141" s="38"/>
      <c r="Q141" s="38"/>
      <c r="R141" s="38"/>
      <c r="S141" s="38"/>
      <c r="T141" s="38"/>
      <c r="U141" s="38"/>
      <c r="V141" s="38"/>
      <c r="W141" s="38"/>
      <c r="X141" s="38"/>
      <c r="Y141" s="38"/>
      <c r="Z141" s="38"/>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row>
    <row r="142" spans="1:205" ht="20.100000000000001" customHeight="1">
      <c r="G142" s="38"/>
      <c r="H142" s="38"/>
      <c r="I142" s="38"/>
      <c r="J142" s="38"/>
      <c r="K142" s="38"/>
      <c r="L142" s="38"/>
      <c r="M142" s="38"/>
      <c r="N142" s="38"/>
      <c r="O142" s="38"/>
      <c r="P142" s="38"/>
      <c r="Q142" s="38"/>
      <c r="R142" s="38"/>
      <c r="S142" s="38"/>
      <c r="T142" s="38"/>
      <c r="U142" s="38"/>
      <c r="V142" s="38"/>
      <c r="W142" s="38"/>
      <c r="X142" s="38"/>
      <c r="Y142" s="38"/>
      <c r="Z142" s="38"/>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row>
    <row r="143" spans="1:205" ht="20.100000000000001" customHeight="1">
      <c r="G143" s="38"/>
      <c r="H143" s="38"/>
      <c r="I143" s="38"/>
      <c r="J143" s="38"/>
      <c r="K143" s="38"/>
      <c r="L143" s="38"/>
      <c r="M143" s="38"/>
      <c r="N143" s="38"/>
      <c r="O143" s="38"/>
      <c r="P143" s="38"/>
      <c r="Q143" s="38"/>
      <c r="R143" s="38"/>
      <c r="S143" s="38"/>
      <c r="T143" s="38"/>
      <c r="U143" s="38"/>
      <c r="V143" s="38"/>
      <c r="W143" s="38"/>
      <c r="X143" s="38"/>
      <c r="Y143" s="38"/>
      <c r="Z143" s="38"/>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row>
    <row r="144" spans="1:205" ht="20.100000000000001" customHeight="1">
      <c r="G144" s="38"/>
      <c r="H144" s="38"/>
      <c r="I144" s="38"/>
      <c r="J144" s="38"/>
      <c r="K144" s="38"/>
      <c r="L144" s="38"/>
      <c r="M144" s="38"/>
      <c r="N144" s="38"/>
      <c r="O144" s="38"/>
      <c r="P144" s="38"/>
      <c r="Q144" s="38"/>
      <c r="R144" s="38"/>
      <c r="S144" s="38"/>
      <c r="T144" s="38"/>
      <c r="U144" s="38"/>
      <c r="V144" s="38"/>
      <c r="W144" s="38"/>
      <c r="X144" s="38"/>
      <c r="Y144" s="38"/>
      <c r="Z144" s="38"/>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row>
    <row r="145" spans="7:205" ht="20.100000000000001" customHeight="1">
      <c r="G145" s="38"/>
      <c r="H145" s="38"/>
      <c r="I145" s="38"/>
      <c r="J145" s="38"/>
      <c r="K145" s="38"/>
      <c r="L145" s="38"/>
      <c r="M145" s="38"/>
      <c r="N145" s="38"/>
      <c r="O145" s="38"/>
      <c r="P145" s="38"/>
      <c r="Q145" s="38"/>
      <c r="R145" s="38"/>
      <c r="S145" s="38"/>
      <c r="T145" s="38"/>
      <c r="U145" s="38"/>
      <c r="V145" s="38"/>
      <c r="W145" s="38"/>
      <c r="X145" s="38"/>
      <c r="Y145" s="38"/>
      <c r="Z145" s="38"/>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row>
    <row r="146" spans="7:205" ht="20.100000000000001" customHeight="1">
      <c r="G146" s="38"/>
      <c r="H146" s="38"/>
      <c r="I146" s="38"/>
      <c r="J146" s="38"/>
      <c r="K146" s="38"/>
      <c r="L146" s="38"/>
      <c r="M146" s="38"/>
      <c r="N146" s="38"/>
      <c r="O146" s="38"/>
      <c r="P146" s="38"/>
      <c r="Q146" s="38"/>
      <c r="R146" s="38"/>
      <c r="S146" s="38"/>
      <c r="T146" s="38"/>
      <c r="U146" s="38"/>
      <c r="V146" s="38"/>
      <c r="W146" s="38"/>
      <c r="X146" s="38"/>
      <c r="Y146" s="38"/>
      <c r="Z146" s="38"/>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row>
    <row r="147" spans="7:205" ht="20.100000000000001" customHeight="1">
      <c r="G147" s="38"/>
      <c r="H147" s="38"/>
      <c r="I147" s="38"/>
      <c r="J147" s="38"/>
      <c r="K147" s="38"/>
      <c r="L147" s="38"/>
      <c r="M147" s="38"/>
      <c r="N147" s="38"/>
      <c r="O147" s="38"/>
      <c r="P147" s="38"/>
      <c r="Q147" s="38"/>
      <c r="R147" s="38"/>
      <c r="S147" s="38"/>
      <c r="T147" s="38"/>
      <c r="U147" s="38"/>
      <c r="V147" s="38"/>
      <c r="W147" s="38"/>
      <c r="X147" s="38"/>
      <c r="Y147" s="38"/>
      <c r="Z147" s="38"/>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row>
    <row r="148" spans="7:205" ht="20.100000000000001" customHeight="1">
      <c r="G148" s="38"/>
      <c r="H148" s="38"/>
      <c r="I148" s="38"/>
      <c r="J148" s="38"/>
      <c r="K148" s="38"/>
      <c r="L148" s="38"/>
      <c r="M148" s="38"/>
      <c r="N148" s="38"/>
      <c r="O148" s="38"/>
      <c r="P148" s="38"/>
      <c r="Q148" s="38"/>
      <c r="R148" s="38"/>
      <c r="S148" s="38"/>
      <c r="T148" s="38"/>
      <c r="U148" s="38"/>
      <c r="V148" s="38"/>
      <c r="W148" s="38"/>
      <c r="X148" s="38"/>
      <c r="Y148" s="38"/>
      <c r="Z148" s="38"/>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row>
    <row r="149" spans="7:205" ht="20.100000000000001" customHeight="1">
      <c r="G149" s="38"/>
      <c r="H149" s="38"/>
      <c r="I149" s="38"/>
      <c r="J149" s="38"/>
      <c r="K149" s="38"/>
      <c r="L149" s="38"/>
      <c r="M149" s="38"/>
      <c r="N149" s="38"/>
      <c r="O149" s="38"/>
      <c r="P149" s="38"/>
      <c r="Q149" s="38"/>
      <c r="R149" s="38"/>
      <c r="S149" s="38"/>
      <c r="T149" s="38"/>
      <c r="U149" s="38"/>
      <c r="V149" s="38"/>
      <c r="W149" s="38"/>
      <c r="X149" s="38"/>
      <c r="Y149" s="38"/>
      <c r="Z149" s="38"/>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row>
    <row r="150" spans="7:205" ht="20.100000000000001" customHeight="1">
      <c r="G150" s="38"/>
      <c r="H150" s="38"/>
      <c r="I150" s="38"/>
      <c r="J150" s="38"/>
      <c r="K150" s="38"/>
      <c r="L150" s="38"/>
      <c r="M150" s="38"/>
      <c r="N150" s="38"/>
      <c r="O150" s="38"/>
      <c r="P150" s="38"/>
      <c r="Q150" s="38"/>
      <c r="R150" s="38"/>
      <c r="S150" s="38"/>
      <c r="T150" s="38"/>
      <c r="U150" s="38"/>
      <c r="V150" s="38"/>
      <c r="W150" s="38"/>
      <c r="X150" s="38"/>
      <c r="Y150" s="38"/>
      <c r="Z150" s="38"/>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row>
    <row r="151" spans="7:205" ht="20.100000000000001" customHeight="1">
      <c r="G151" s="38"/>
      <c r="H151" s="38"/>
      <c r="I151" s="38"/>
      <c r="J151" s="38"/>
      <c r="K151" s="38"/>
      <c r="L151" s="38"/>
      <c r="M151" s="38"/>
      <c r="N151" s="38"/>
      <c r="O151" s="38"/>
      <c r="P151" s="38"/>
      <c r="Q151" s="38"/>
      <c r="R151" s="38"/>
      <c r="S151" s="38"/>
      <c r="T151" s="38"/>
      <c r="U151" s="38"/>
      <c r="V151" s="38"/>
      <c r="W151" s="38"/>
      <c r="X151" s="38"/>
      <c r="Y151" s="38"/>
      <c r="Z151" s="38"/>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row>
    <row r="152" spans="7:205" ht="20.100000000000001" customHeight="1">
      <c r="G152" s="38"/>
      <c r="H152" s="38"/>
      <c r="I152" s="38"/>
      <c r="J152" s="38"/>
      <c r="K152" s="38"/>
      <c r="L152" s="38"/>
      <c r="M152" s="38"/>
      <c r="N152" s="38"/>
      <c r="O152" s="38"/>
      <c r="P152" s="38"/>
      <c r="Q152" s="38"/>
      <c r="R152" s="38"/>
      <c r="S152" s="38"/>
      <c r="T152" s="38"/>
      <c r="U152" s="38"/>
      <c r="V152" s="38"/>
      <c r="W152" s="38"/>
      <c r="X152" s="38"/>
      <c r="Y152" s="38"/>
      <c r="Z152" s="38"/>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row>
    <row r="153" spans="7:205" ht="20.100000000000001" customHeight="1">
      <c r="G153" s="38"/>
      <c r="H153" s="38"/>
      <c r="I153" s="38"/>
      <c r="J153" s="38"/>
      <c r="K153" s="38"/>
      <c r="L153" s="38"/>
      <c r="M153" s="38"/>
      <c r="N153" s="38"/>
      <c r="O153" s="38"/>
      <c r="P153" s="38"/>
      <c r="Q153" s="38"/>
      <c r="R153" s="38"/>
      <c r="S153" s="38"/>
      <c r="T153" s="38"/>
      <c r="U153" s="38"/>
      <c r="V153" s="38"/>
      <c r="W153" s="38"/>
      <c r="X153" s="38"/>
      <c r="Y153" s="38"/>
      <c r="Z153" s="38"/>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row>
    <row r="154" spans="7:205" ht="20.100000000000001" customHeight="1">
      <c r="G154" s="38"/>
      <c r="H154" s="38"/>
      <c r="I154" s="38"/>
      <c r="J154" s="38"/>
      <c r="K154" s="38"/>
      <c r="L154" s="38"/>
      <c r="M154" s="38"/>
      <c r="N154" s="38"/>
      <c r="O154" s="38"/>
      <c r="P154" s="38"/>
      <c r="Q154" s="38"/>
      <c r="R154" s="38"/>
      <c r="S154" s="38"/>
      <c r="T154" s="38"/>
      <c r="U154" s="38"/>
      <c r="V154" s="38"/>
      <c r="W154" s="38"/>
      <c r="X154" s="38"/>
      <c r="Y154" s="38"/>
      <c r="Z154" s="38"/>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row>
    <row r="155" spans="7:205" ht="20.100000000000001" customHeight="1">
      <c r="G155" s="38"/>
      <c r="H155" s="38"/>
      <c r="I155" s="38"/>
      <c r="J155" s="38"/>
      <c r="K155" s="38"/>
      <c r="L155" s="38"/>
      <c r="M155" s="38"/>
      <c r="N155" s="38"/>
      <c r="O155" s="38"/>
      <c r="P155" s="38"/>
      <c r="Q155" s="38"/>
      <c r="R155" s="38"/>
      <c r="S155" s="38"/>
      <c r="T155" s="38"/>
      <c r="U155" s="38"/>
      <c r="V155" s="38"/>
      <c r="W155" s="38"/>
      <c r="X155" s="38"/>
      <c r="Y155" s="38"/>
      <c r="Z155" s="38"/>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row>
    <row r="156" spans="7:205" ht="20.100000000000001" customHeight="1">
      <c r="G156" s="38"/>
      <c r="H156" s="38"/>
      <c r="I156" s="38"/>
      <c r="J156" s="38"/>
      <c r="K156" s="38"/>
      <c r="L156" s="38"/>
      <c r="M156" s="38"/>
      <c r="N156" s="38"/>
      <c r="O156" s="38"/>
      <c r="P156" s="38"/>
      <c r="Q156" s="38"/>
      <c r="R156" s="38"/>
      <c r="S156" s="38"/>
      <c r="T156" s="38"/>
      <c r="U156" s="38"/>
      <c r="V156" s="38"/>
      <c r="W156" s="38"/>
      <c r="X156" s="38"/>
      <c r="Y156" s="38"/>
      <c r="Z156" s="38"/>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row>
    <row r="157" spans="7:205" ht="20.100000000000001" customHeight="1">
      <c r="G157" s="38"/>
      <c r="H157" s="38"/>
      <c r="I157" s="38"/>
      <c r="J157" s="38"/>
      <c r="K157" s="38"/>
      <c r="L157" s="38"/>
      <c r="M157" s="38"/>
      <c r="N157" s="38"/>
      <c r="O157" s="38"/>
      <c r="P157" s="38"/>
      <c r="Q157" s="38"/>
      <c r="R157" s="38"/>
      <c r="S157" s="38"/>
      <c r="T157" s="38"/>
      <c r="U157" s="38"/>
      <c r="V157" s="38"/>
      <c r="W157" s="38"/>
      <c r="X157" s="38"/>
      <c r="Y157" s="38"/>
      <c r="Z157" s="38"/>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row>
    <row r="158" spans="7:205" ht="20.100000000000001" customHeight="1">
      <c r="G158" s="38"/>
      <c r="H158" s="38"/>
      <c r="I158" s="38"/>
      <c r="J158" s="38"/>
      <c r="K158" s="38"/>
      <c r="L158" s="38"/>
      <c r="M158" s="38"/>
      <c r="N158" s="38"/>
      <c r="O158" s="38"/>
      <c r="P158" s="38"/>
      <c r="Q158" s="38"/>
      <c r="R158" s="38"/>
      <c r="S158" s="38"/>
      <c r="T158" s="38"/>
      <c r="U158" s="38"/>
      <c r="V158" s="38"/>
      <c r="W158" s="38"/>
      <c r="X158" s="38"/>
      <c r="Y158" s="38"/>
      <c r="Z158" s="38"/>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row>
    <row r="159" spans="7:205" ht="20.100000000000001" customHeight="1">
      <c r="G159" s="38"/>
      <c r="H159" s="38"/>
      <c r="I159" s="38"/>
      <c r="J159" s="38"/>
      <c r="K159" s="38"/>
      <c r="L159" s="38"/>
      <c r="M159" s="38"/>
      <c r="N159" s="38"/>
      <c r="O159" s="38"/>
      <c r="P159" s="38"/>
      <c r="Q159" s="38"/>
      <c r="R159" s="38"/>
      <c r="S159" s="38"/>
      <c r="T159" s="38"/>
      <c r="U159" s="38"/>
      <c r="V159" s="38"/>
      <c r="W159" s="38"/>
      <c r="X159" s="38"/>
      <c r="Y159" s="38"/>
      <c r="Z159" s="38"/>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row>
    <row r="160" spans="7:205" ht="20.100000000000001" customHeight="1">
      <c r="G160" s="38"/>
      <c r="H160" s="38"/>
      <c r="I160" s="38"/>
      <c r="J160" s="38"/>
      <c r="K160" s="38"/>
      <c r="L160" s="38"/>
      <c r="M160" s="38"/>
      <c r="N160" s="38"/>
      <c r="O160" s="38"/>
      <c r="P160" s="38"/>
      <c r="Q160" s="38"/>
      <c r="R160" s="38"/>
      <c r="S160" s="38"/>
      <c r="T160" s="38"/>
      <c r="U160" s="38"/>
      <c r="V160" s="38"/>
      <c r="W160" s="38"/>
      <c r="X160" s="38"/>
      <c r="Y160" s="38"/>
      <c r="Z160" s="38"/>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row>
    <row r="161" spans="7:205" ht="20.100000000000001" customHeight="1">
      <c r="G161" s="38"/>
      <c r="H161" s="38"/>
      <c r="I161" s="38"/>
      <c r="J161" s="38"/>
      <c r="K161" s="38"/>
      <c r="L161" s="38"/>
      <c r="M161" s="38"/>
      <c r="N161" s="38"/>
      <c r="O161" s="38"/>
      <c r="P161" s="38"/>
      <c r="Q161" s="38"/>
      <c r="R161" s="38"/>
      <c r="S161" s="38"/>
      <c r="T161" s="38"/>
      <c r="U161" s="38"/>
      <c r="V161" s="38"/>
      <c r="W161" s="38"/>
      <c r="X161" s="38"/>
      <c r="Y161" s="38"/>
      <c r="Z161" s="38"/>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row>
    <row r="162" spans="7:205" ht="20.100000000000001" customHeight="1">
      <c r="G162" s="38"/>
      <c r="H162" s="38"/>
      <c r="I162" s="38"/>
      <c r="J162" s="38"/>
      <c r="K162" s="38"/>
      <c r="L162" s="38"/>
      <c r="M162" s="38"/>
      <c r="N162" s="38"/>
      <c r="O162" s="38"/>
      <c r="P162" s="38"/>
      <c r="Q162" s="38"/>
      <c r="R162" s="38"/>
      <c r="S162" s="38"/>
      <c r="T162" s="38"/>
      <c r="U162" s="38"/>
      <c r="V162" s="38"/>
      <c r="W162" s="38"/>
      <c r="X162" s="38"/>
      <c r="Y162" s="38"/>
      <c r="Z162" s="38"/>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row>
    <row r="163" spans="7:205" ht="20.100000000000001" customHeight="1">
      <c r="G163" s="38"/>
      <c r="H163" s="38"/>
      <c r="I163" s="38"/>
      <c r="J163" s="38"/>
      <c r="K163" s="38"/>
      <c r="L163" s="38"/>
      <c r="M163" s="38"/>
      <c r="N163" s="38"/>
      <c r="O163" s="38"/>
      <c r="P163" s="38"/>
      <c r="Q163" s="38"/>
      <c r="R163" s="38"/>
      <c r="S163" s="38"/>
      <c r="T163" s="38"/>
      <c r="U163" s="38"/>
      <c r="V163" s="38"/>
      <c r="W163" s="38"/>
      <c r="X163" s="38"/>
      <c r="Y163" s="38"/>
      <c r="Z163" s="38"/>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row>
    <row r="164" spans="7:205" ht="20.100000000000001" customHeight="1">
      <c r="G164" s="38"/>
      <c r="H164" s="38"/>
      <c r="I164" s="38"/>
      <c r="J164" s="38"/>
      <c r="K164" s="38"/>
      <c r="L164" s="38"/>
      <c r="M164" s="38"/>
      <c r="N164" s="38"/>
      <c r="O164" s="38"/>
      <c r="P164" s="38"/>
      <c r="Q164" s="38"/>
      <c r="R164" s="38"/>
      <c r="S164" s="38"/>
      <c r="T164" s="38"/>
      <c r="U164" s="38"/>
      <c r="V164" s="38"/>
      <c r="W164" s="38"/>
      <c r="X164" s="38"/>
      <c r="Y164" s="38"/>
      <c r="Z164" s="38"/>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row>
    <row r="165" spans="7:205" ht="20.100000000000001" customHeight="1">
      <c r="G165" s="38"/>
      <c r="H165" s="38"/>
      <c r="I165" s="38"/>
      <c r="J165" s="38"/>
      <c r="K165" s="38"/>
      <c r="L165" s="38"/>
      <c r="M165" s="38"/>
      <c r="N165" s="38"/>
      <c r="O165" s="38"/>
      <c r="P165" s="38"/>
      <c r="Q165" s="38"/>
      <c r="R165" s="38"/>
      <c r="S165" s="38"/>
      <c r="T165" s="38"/>
      <c r="U165" s="38"/>
      <c r="V165" s="38"/>
      <c r="W165" s="38"/>
      <c r="X165" s="38"/>
      <c r="Y165" s="38"/>
      <c r="Z165" s="38"/>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row>
    <row r="166" spans="7:205" ht="20.100000000000001" customHeight="1">
      <c r="G166" s="38"/>
      <c r="H166" s="38"/>
      <c r="I166" s="38"/>
      <c r="J166" s="38"/>
      <c r="K166" s="38"/>
      <c r="L166" s="38"/>
      <c r="M166" s="38"/>
      <c r="N166" s="38"/>
      <c r="O166" s="38"/>
      <c r="P166" s="38"/>
      <c r="Q166" s="38"/>
      <c r="R166" s="38"/>
      <c r="S166" s="38"/>
      <c r="T166" s="38"/>
      <c r="U166" s="38"/>
      <c r="V166" s="38"/>
      <c r="W166" s="38"/>
      <c r="X166" s="38"/>
      <c r="Y166" s="38"/>
      <c r="Z166" s="38"/>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row>
    <row r="167" spans="7:205" ht="20.100000000000001" customHeight="1">
      <c r="G167" s="38"/>
      <c r="H167" s="38"/>
      <c r="I167" s="38"/>
      <c r="J167" s="38"/>
      <c r="K167" s="38"/>
      <c r="L167" s="38"/>
      <c r="M167" s="38"/>
      <c r="N167" s="38"/>
      <c r="O167" s="38"/>
      <c r="P167" s="38"/>
      <c r="Q167" s="38"/>
      <c r="R167" s="38"/>
      <c r="S167" s="38"/>
      <c r="T167" s="38"/>
      <c r="U167" s="38"/>
      <c r="V167" s="38"/>
      <c r="W167" s="38"/>
      <c r="X167" s="38"/>
      <c r="Y167" s="38"/>
      <c r="Z167" s="38"/>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row>
    <row r="168" spans="7:205" ht="20.100000000000001" customHeight="1">
      <c r="G168" s="38"/>
      <c r="H168" s="38"/>
      <c r="I168" s="38"/>
      <c r="J168" s="38"/>
      <c r="K168" s="38"/>
      <c r="L168" s="38"/>
      <c r="M168" s="38"/>
      <c r="N168" s="38"/>
      <c r="O168" s="38"/>
      <c r="P168" s="38"/>
      <c r="Q168" s="38"/>
      <c r="R168" s="38"/>
      <c r="S168" s="38"/>
      <c r="T168" s="38"/>
      <c r="U168" s="38"/>
      <c r="V168" s="38"/>
      <c r="W168" s="38"/>
      <c r="X168" s="38"/>
      <c r="Y168" s="38"/>
      <c r="Z168" s="38"/>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row>
    <row r="169" spans="7:205" ht="20.100000000000001" customHeight="1">
      <c r="G169" s="38"/>
      <c r="H169" s="38"/>
      <c r="I169" s="38"/>
      <c r="J169" s="38"/>
      <c r="K169" s="38"/>
      <c r="L169" s="38"/>
      <c r="M169" s="38"/>
      <c r="N169" s="38"/>
      <c r="O169" s="38"/>
      <c r="P169" s="38"/>
      <c r="Q169" s="38"/>
      <c r="R169" s="38"/>
      <c r="S169" s="38"/>
      <c r="T169" s="38"/>
      <c r="U169" s="38"/>
      <c r="V169" s="38"/>
      <c r="W169" s="38"/>
      <c r="X169" s="38"/>
      <c r="Y169" s="38"/>
      <c r="Z169" s="38"/>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row>
    <row r="170" spans="7:205" ht="20.100000000000001" customHeight="1">
      <c r="G170" s="38"/>
      <c r="H170" s="38"/>
      <c r="I170" s="38"/>
      <c r="J170" s="38"/>
      <c r="K170" s="38"/>
      <c r="L170" s="38"/>
      <c r="M170" s="38"/>
      <c r="N170" s="38"/>
      <c r="O170" s="38"/>
      <c r="P170" s="38"/>
      <c r="Q170" s="38"/>
      <c r="R170" s="38"/>
      <c r="S170" s="38"/>
      <c r="T170" s="38"/>
      <c r="U170" s="38"/>
      <c r="V170" s="38"/>
      <c r="W170" s="38"/>
      <c r="X170" s="38"/>
      <c r="Y170" s="38"/>
      <c r="Z170" s="38"/>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row>
    <row r="171" spans="7:205" ht="20.100000000000001" customHeight="1">
      <c r="G171" s="38"/>
      <c r="H171" s="38"/>
      <c r="I171" s="38"/>
      <c r="J171" s="38"/>
      <c r="K171" s="38"/>
      <c r="L171" s="38"/>
      <c r="M171" s="38"/>
      <c r="N171" s="38"/>
      <c r="O171" s="38"/>
      <c r="P171" s="38"/>
      <c r="Q171" s="38"/>
      <c r="R171" s="38"/>
      <c r="S171" s="38"/>
      <c r="T171" s="38"/>
      <c r="U171" s="38"/>
      <c r="V171" s="38"/>
      <c r="W171" s="38"/>
      <c r="X171" s="38"/>
      <c r="Y171" s="38"/>
      <c r="Z171" s="38"/>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row>
    <row r="172" spans="7:205" ht="20.100000000000001" customHeight="1">
      <c r="G172" s="38"/>
      <c r="H172" s="38"/>
      <c r="I172" s="38"/>
      <c r="J172" s="38"/>
      <c r="K172" s="38"/>
      <c r="L172" s="38"/>
      <c r="M172" s="38"/>
      <c r="N172" s="38"/>
      <c r="O172" s="38"/>
      <c r="P172" s="38"/>
      <c r="Q172" s="38"/>
      <c r="R172" s="38"/>
      <c r="S172" s="38"/>
      <c r="T172" s="38"/>
      <c r="U172" s="38"/>
      <c r="V172" s="38"/>
      <c r="W172" s="38"/>
      <c r="X172" s="38"/>
      <c r="Y172" s="38"/>
      <c r="Z172" s="38"/>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row>
    <row r="173" spans="7:205" ht="20.100000000000001" customHeight="1">
      <c r="G173" s="38"/>
      <c r="H173" s="38"/>
      <c r="I173" s="38"/>
      <c r="J173" s="38"/>
      <c r="K173" s="38"/>
      <c r="L173" s="38"/>
      <c r="M173" s="38"/>
      <c r="N173" s="38"/>
      <c r="O173" s="38"/>
      <c r="P173" s="38"/>
      <c r="Q173" s="38"/>
      <c r="R173" s="38"/>
      <c r="S173" s="38"/>
      <c r="T173" s="38"/>
      <c r="U173" s="38"/>
      <c r="V173" s="38"/>
      <c r="W173" s="38"/>
      <c r="X173" s="38"/>
      <c r="Y173" s="38"/>
      <c r="Z173" s="38"/>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row>
    <row r="174" spans="7:205" ht="20.100000000000001" customHeight="1">
      <c r="G174" s="38"/>
      <c r="H174" s="38"/>
      <c r="I174" s="38"/>
      <c r="J174" s="38"/>
      <c r="K174" s="38"/>
      <c r="L174" s="38"/>
      <c r="M174" s="38"/>
      <c r="N174" s="38"/>
      <c r="O174" s="38"/>
      <c r="P174" s="38"/>
      <c r="Q174" s="38"/>
      <c r="R174" s="38"/>
      <c r="S174" s="38"/>
      <c r="T174" s="38"/>
      <c r="U174" s="38"/>
      <c r="V174" s="38"/>
      <c r="W174" s="38"/>
      <c r="X174" s="38"/>
      <c r="Y174" s="38"/>
      <c r="Z174" s="38"/>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row>
    <row r="175" spans="7:205" ht="20.100000000000001" customHeight="1">
      <c r="G175" s="38"/>
      <c r="H175" s="38"/>
      <c r="I175" s="38"/>
      <c r="J175" s="38"/>
      <c r="K175" s="38"/>
      <c r="L175" s="38"/>
      <c r="M175" s="38"/>
      <c r="N175" s="38"/>
      <c r="O175" s="38"/>
      <c r="P175" s="38"/>
      <c r="Q175" s="38"/>
      <c r="R175" s="38"/>
      <c r="S175" s="38"/>
      <c r="T175" s="38"/>
      <c r="U175" s="38"/>
      <c r="V175" s="38"/>
      <c r="W175" s="38"/>
      <c r="X175" s="38"/>
      <c r="Y175" s="38"/>
      <c r="Z175" s="38"/>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row>
    <row r="176" spans="7:205" ht="20.100000000000001" customHeight="1">
      <c r="G176" s="38"/>
      <c r="H176" s="38"/>
      <c r="I176" s="38"/>
      <c r="J176" s="38"/>
      <c r="K176" s="38"/>
      <c r="L176" s="38"/>
      <c r="M176" s="38"/>
      <c r="N176" s="38"/>
      <c r="O176" s="38"/>
      <c r="P176" s="38"/>
      <c r="Q176" s="38"/>
      <c r="R176" s="38"/>
      <c r="S176" s="38"/>
      <c r="T176" s="38"/>
      <c r="U176" s="38"/>
      <c r="V176" s="38"/>
      <c r="W176" s="38"/>
      <c r="X176" s="38"/>
      <c r="Y176" s="38"/>
      <c r="Z176" s="38"/>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row>
    <row r="177" spans="7:205" ht="20.100000000000001" customHeight="1">
      <c r="G177" s="38"/>
      <c r="H177" s="38"/>
      <c r="I177" s="38"/>
      <c r="J177" s="38"/>
      <c r="K177" s="38"/>
      <c r="L177" s="38"/>
      <c r="M177" s="38"/>
      <c r="N177" s="38"/>
      <c r="O177" s="38"/>
      <c r="P177" s="38"/>
      <c r="Q177" s="38"/>
      <c r="R177" s="38"/>
      <c r="S177" s="38"/>
      <c r="T177" s="38"/>
      <c r="U177" s="38"/>
      <c r="V177" s="38"/>
      <c r="W177" s="38"/>
      <c r="X177" s="38"/>
      <c r="Y177" s="38"/>
      <c r="Z177" s="38"/>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row>
    <row r="178" spans="7:205" ht="20.100000000000001" customHeight="1">
      <c r="G178" s="38"/>
      <c r="H178" s="38"/>
      <c r="I178" s="38"/>
      <c r="J178" s="38"/>
      <c r="K178" s="38"/>
      <c r="L178" s="38"/>
      <c r="M178" s="38"/>
      <c r="N178" s="38"/>
      <c r="O178" s="38"/>
      <c r="P178" s="38"/>
      <c r="Q178" s="38"/>
      <c r="R178" s="38"/>
      <c r="S178" s="38"/>
      <c r="T178" s="38"/>
      <c r="U178" s="38"/>
      <c r="V178" s="38"/>
      <c r="W178" s="38"/>
      <c r="X178" s="38"/>
      <c r="Y178" s="38"/>
      <c r="Z178" s="38"/>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row>
    <row r="179" spans="7:205" ht="20.100000000000001" customHeight="1">
      <c r="G179" s="38"/>
      <c r="H179" s="38"/>
      <c r="I179" s="38"/>
      <c r="J179" s="38"/>
      <c r="K179" s="38"/>
      <c r="L179" s="38"/>
      <c r="M179" s="38"/>
      <c r="N179" s="38"/>
      <c r="O179" s="38"/>
      <c r="P179" s="38"/>
      <c r="Q179" s="38"/>
      <c r="R179" s="38"/>
      <c r="S179" s="38"/>
      <c r="T179" s="38"/>
      <c r="U179" s="38"/>
      <c r="V179" s="38"/>
      <c r="W179" s="38"/>
      <c r="X179" s="38"/>
      <c r="Y179" s="38"/>
      <c r="Z179" s="38"/>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row>
    <row r="180" spans="7:205" ht="20.100000000000001" customHeight="1">
      <c r="G180" s="38"/>
      <c r="H180" s="38"/>
      <c r="I180" s="38"/>
      <c r="J180" s="38"/>
      <c r="K180" s="38"/>
      <c r="L180" s="38"/>
      <c r="M180" s="38"/>
      <c r="N180" s="38"/>
      <c r="O180" s="38"/>
      <c r="P180" s="38"/>
      <c r="Q180" s="38"/>
      <c r="R180" s="38"/>
      <c r="S180" s="38"/>
      <c r="T180" s="38"/>
      <c r="U180" s="38"/>
      <c r="V180" s="38"/>
      <c r="W180" s="38"/>
      <c r="X180" s="38"/>
      <c r="Y180" s="38"/>
      <c r="Z180" s="38"/>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row>
    <row r="181" spans="7:205" ht="20.100000000000001" customHeight="1">
      <c r="G181" s="38"/>
      <c r="H181" s="38"/>
      <c r="I181" s="38"/>
      <c r="J181" s="38"/>
      <c r="K181" s="38"/>
      <c r="L181" s="38"/>
      <c r="M181" s="38"/>
      <c r="N181" s="38"/>
      <c r="O181" s="38"/>
      <c r="P181" s="38"/>
      <c r="Q181" s="38"/>
      <c r="R181" s="38"/>
      <c r="S181" s="38"/>
      <c r="T181" s="38"/>
      <c r="U181" s="38"/>
      <c r="V181" s="38"/>
      <c r="W181" s="38"/>
      <c r="X181" s="38"/>
      <c r="Y181" s="38"/>
      <c r="Z181" s="38"/>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row>
    <row r="182" spans="7:205" ht="20.100000000000001" customHeight="1">
      <c r="G182" s="38"/>
      <c r="H182" s="38"/>
      <c r="I182" s="38"/>
      <c r="J182" s="38"/>
      <c r="K182" s="38"/>
      <c r="L182" s="38"/>
      <c r="M182" s="38"/>
      <c r="N182" s="38"/>
      <c r="O182" s="38"/>
      <c r="P182" s="38"/>
      <c r="Q182" s="38"/>
      <c r="R182" s="38"/>
      <c r="S182" s="38"/>
      <c r="T182" s="38"/>
      <c r="U182" s="38"/>
      <c r="V182" s="38"/>
      <c r="W182" s="38"/>
      <c r="X182" s="38"/>
      <c r="Y182" s="38"/>
      <c r="Z182" s="38"/>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row>
    <row r="183" spans="7:205" ht="20.100000000000001" customHeight="1">
      <c r="G183" s="38"/>
      <c r="H183" s="38"/>
      <c r="I183" s="38"/>
      <c r="J183" s="38"/>
      <c r="K183" s="38"/>
      <c r="L183" s="38"/>
      <c r="M183" s="38"/>
      <c r="N183" s="38"/>
      <c r="O183" s="38"/>
      <c r="P183" s="38"/>
      <c r="Q183" s="38"/>
      <c r="R183" s="38"/>
      <c r="S183" s="38"/>
      <c r="T183" s="38"/>
      <c r="U183" s="38"/>
      <c r="V183" s="38"/>
      <c r="W183" s="38"/>
      <c r="X183" s="38"/>
      <c r="Y183" s="38"/>
      <c r="Z183" s="38"/>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row>
    <row r="184" spans="7:205" ht="20.100000000000001" customHeight="1">
      <c r="G184" s="38"/>
      <c r="H184" s="38"/>
      <c r="I184" s="38"/>
      <c r="J184" s="38"/>
      <c r="K184" s="38"/>
      <c r="L184" s="38"/>
      <c r="M184" s="38"/>
      <c r="N184" s="38"/>
      <c r="O184" s="38"/>
      <c r="P184" s="38"/>
      <c r="Q184" s="38"/>
      <c r="R184" s="38"/>
      <c r="S184" s="38"/>
      <c r="T184" s="38"/>
      <c r="U184" s="38"/>
      <c r="V184" s="38"/>
      <c r="W184" s="38"/>
      <c r="X184" s="38"/>
      <c r="Y184" s="38"/>
      <c r="Z184" s="38"/>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row>
    <row r="185" spans="7:205" ht="20.100000000000001" customHeight="1">
      <c r="G185" s="38"/>
      <c r="H185" s="38"/>
      <c r="I185" s="38"/>
      <c r="J185" s="38"/>
      <c r="K185" s="38"/>
      <c r="L185" s="38"/>
      <c r="M185" s="38"/>
      <c r="N185" s="38"/>
      <c r="O185" s="38"/>
      <c r="P185" s="38"/>
      <c r="Q185" s="38"/>
      <c r="R185" s="38"/>
      <c r="S185" s="38"/>
      <c r="T185" s="38"/>
      <c r="U185" s="38"/>
      <c r="V185" s="38"/>
      <c r="W185" s="38"/>
      <c r="X185" s="38"/>
      <c r="Y185" s="38"/>
      <c r="Z185" s="38"/>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row>
    <row r="186" spans="7:205" ht="20.100000000000001" customHeight="1">
      <c r="G186" s="38"/>
      <c r="H186" s="38"/>
      <c r="I186" s="38"/>
      <c r="J186" s="38"/>
      <c r="K186" s="38"/>
      <c r="L186" s="38"/>
      <c r="M186" s="38"/>
      <c r="N186" s="38"/>
      <c r="O186" s="38"/>
      <c r="P186" s="38"/>
      <c r="Q186" s="38"/>
      <c r="R186" s="38"/>
      <c r="S186" s="38"/>
      <c r="T186" s="38"/>
      <c r="U186" s="38"/>
      <c r="V186" s="38"/>
      <c r="W186" s="38"/>
      <c r="X186" s="38"/>
      <c r="Y186" s="38"/>
      <c r="Z186" s="38"/>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row>
    <row r="187" spans="7:205" ht="20.100000000000001" customHeight="1">
      <c r="G187" s="38"/>
      <c r="H187" s="38"/>
      <c r="I187" s="38"/>
      <c r="J187" s="38"/>
      <c r="K187" s="38"/>
      <c r="L187" s="38"/>
      <c r="M187" s="38"/>
      <c r="N187" s="38"/>
      <c r="O187" s="38"/>
      <c r="P187" s="38"/>
      <c r="Q187" s="38"/>
      <c r="R187" s="38"/>
      <c r="S187" s="38"/>
      <c r="T187" s="38"/>
      <c r="U187" s="38"/>
      <c r="V187" s="38"/>
      <c r="W187" s="38"/>
      <c r="X187" s="38"/>
      <c r="Y187" s="38"/>
      <c r="Z187" s="38"/>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row>
    <row r="188" spans="7:205" ht="20.100000000000001" customHeight="1">
      <c r="G188" s="38"/>
      <c r="H188" s="38"/>
      <c r="I188" s="38"/>
      <c r="J188" s="38"/>
      <c r="K188" s="38"/>
      <c r="L188" s="38"/>
      <c r="M188" s="38"/>
      <c r="N188" s="38"/>
      <c r="O188" s="38"/>
      <c r="P188" s="38"/>
      <c r="Q188" s="38"/>
      <c r="R188" s="38"/>
      <c r="S188" s="38"/>
      <c r="T188" s="38"/>
      <c r="U188" s="38"/>
      <c r="V188" s="38"/>
      <c r="W188" s="38"/>
      <c r="X188" s="38"/>
      <c r="Y188" s="38"/>
      <c r="Z188" s="38"/>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row>
    <row r="189" spans="7:205" ht="20.100000000000001" customHeight="1">
      <c r="G189" s="38"/>
      <c r="H189" s="38"/>
      <c r="I189" s="38"/>
      <c r="J189" s="38"/>
      <c r="K189" s="38"/>
      <c r="L189" s="38"/>
      <c r="M189" s="38"/>
      <c r="N189" s="38"/>
      <c r="O189" s="38"/>
      <c r="P189" s="38"/>
      <c r="Q189" s="38"/>
      <c r="R189" s="38"/>
      <c r="S189" s="38"/>
      <c r="T189" s="38"/>
      <c r="U189" s="38"/>
      <c r="V189" s="38"/>
      <c r="W189" s="38"/>
      <c r="X189" s="38"/>
      <c r="Y189" s="38"/>
      <c r="Z189" s="38"/>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row>
    <row r="190" spans="7:205" ht="20.100000000000001" customHeight="1">
      <c r="G190" s="38"/>
      <c r="H190" s="38"/>
      <c r="I190" s="38"/>
      <c r="J190" s="38"/>
      <c r="K190" s="38"/>
      <c r="L190" s="38"/>
      <c r="M190" s="38"/>
      <c r="N190" s="38"/>
      <c r="O190" s="38"/>
      <c r="P190" s="38"/>
      <c r="Q190" s="38"/>
      <c r="R190" s="38"/>
      <c r="S190" s="38"/>
      <c r="T190" s="38"/>
      <c r="U190" s="38"/>
      <c r="V190" s="38"/>
      <c r="W190" s="38"/>
      <c r="X190" s="38"/>
      <c r="Y190" s="38"/>
      <c r="Z190" s="38"/>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row>
    <row r="191" spans="7:205" ht="20.100000000000001" customHeight="1">
      <c r="G191" s="38"/>
      <c r="H191" s="38"/>
      <c r="I191" s="38"/>
      <c r="J191" s="38"/>
      <c r="K191" s="38"/>
      <c r="L191" s="38"/>
      <c r="M191" s="38"/>
      <c r="N191" s="38"/>
      <c r="O191" s="38"/>
      <c r="P191" s="38"/>
      <c r="Q191" s="38"/>
      <c r="R191" s="38"/>
      <c r="S191" s="38"/>
      <c r="T191" s="38"/>
      <c r="U191" s="38"/>
      <c r="V191" s="38"/>
      <c r="W191" s="38"/>
      <c r="X191" s="38"/>
      <c r="Y191" s="38"/>
      <c r="Z191" s="38"/>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row>
    <row r="192" spans="7:205" ht="20.100000000000001" customHeight="1">
      <c r="G192" s="38"/>
      <c r="H192" s="38"/>
      <c r="I192" s="38"/>
      <c r="J192" s="38"/>
      <c r="K192" s="38"/>
      <c r="L192" s="38"/>
      <c r="M192" s="38"/>
      <c r="N192" s="38"/>
      <c r="O192" s="38"/>
      <c r="P192" s="38"/>
      <c r="Q192" s="38"/>
      <c r="R192" s="38"/>
      <c r="S192" s="38"/>
      <c r="T192" s="38"/>
      <c r="U192" s="38"/>
      <c r="V192" s="38"/>
      <c r="W192" s="38"/>
      <c r="X192" s="38"/>
      <c r="Y192" s="38"/>
      <c r="Z192" s="38"/>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row>
    <row r="193" spans="7:205" ht="20.100000000000001" customHeight="1">
      <c r="G193" s="38"/>
      <c r="H193" s="38"/>
      <c r="I193" s="38"/>
      <c r="J193" s="38"/>
      <c r="K193" s="38"/>
      <c r="L193" s="38"/>
      <c r="M193" s="38"/>
      <c r="N193" s="38"/>
      <c r="O193" s="38"/>
      <c r="P193" s="38"/>
      <c r="Q193" s="38"/>
      <c r="R193" s="38"/>
      <c r="S193" s="38"/>
      <c r="T193" s="38"/>
      <c r="U193" s="38"/>
      <c r="V193" s="38"/>
      <c r="W193" s="38"/>
      <c r="X193" s="38"/>
      <c r="Y193" s="38"/>
      <c r="Z193" s="38"/>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row>
    <row r="194" spans="7:205" ht="20.100000000000001" customHeight="1">
      <c r="G194" s="38"/>
      <c r="H194" s="38"/>
      <c r="I194" s="38"/>
      <c r="J194" s="38"/>
      <c r="K194" s="38"/>
      <c r="L194" s="38"/>
      <c r="M194" s="38"/>
      <c r="N194" s="38"/>
      <c r="O194" s="38"/>
      <c r="P194" s="38"/>
      <c r="Q194" s="38"/>
      <c r="R194" s="38"/>
      <c r="S194" s="38"/>
      <c r="T194" s="38"/>
      <c r="U194" s="38"/>
      <c r="V194" s="38"/>
      <c r="W194" s="38"/>
      <c r="X194" s="38"/>
      <c r="Y194" s="38"/>
      <c r="Z194" s="38"/>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row>
    <row r="195" spans="7:205" ht="20.100000000000001" customHeight="1">
      <c r="G195" s="38"/>
      <c r="H195" s="38"/>
      <c r="I195" s="38"/>
      <c r="J195" s="38"/>
      <c r="K195" s="38"/>
      <c r="L195" s="38"/>
      <c r="M195" s="38"/>
      <c r="N195" s="38"/>
      <c r="O195" s="38"/>
      <c r="P195" s="38"/>
      <c r="Q195" s="38"/>
      <c r="R195" s="38"/>
      <c r="S195" s="38"/>
      <c r="T195" s="38"/>
      <c r="U195" s="38"/>
      <c r="V195" s="38"/>
      <c r="W195" s="38"/>
      <c r="X195" s="38"/>
      <c r="Y195" s="38"/>
      <c r="Z195" s="38"/>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row>
    <row r="196" spans="7:205" ht="20.100000000000001" customHeight="1">
      <c r="G196" s="38"/>
      <c r="H196" s="38"/>
      <c r="I196" s="38"/>
      <c r="J196" s="38"/>
      <c r="K196" s="38"/>
      <c r="L196" s="38"/>
      <c r="M196" s="38"/>
      <c r="N196" s="38"/>
      <c r="O196" s="38"/>
      <c r="P196" s="38"/>
      <c r="Q196" s="38"/>
      <c r="R196" s="38"/>
      <c r="S196" s="38"/>
      <c r="T196" s="38"/>
      <c r="U196" s="38"/>
      <c r="V196" s="38"/>
      <c r="W196" s="38"/>
      <c r="X196" s="38"/>
      <c r="Y196" s="38"/>
      <c r="Z196" s="38"/>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row>
    <row r="197" spans="7:205" ht="20.100000000000001" customHeight="1">
      <c r="G197" s="38"/>
      <c r="H197" s="38"/>
      <c r="I197" s="38"/>
      <c r="J197" s="38"/>
      <c r="K197" s="38"/>
      <c r="L197" s="38"/>
      <c r="M197" s="38"/>
      <c r="N197" s="38"/>
      <c r="O197" s="38"/>
      <c r="P197" s="38"/>
      <c r="Q197" s="38"/>
      <c r="R197" s="38"/>
      <c r="S197" s="38"/>
      <c r="T197" s="38"/>
      <c r="U197" s="38"/>
      <c r="V197" s="38"/>
      <c r="W197" s="38"/>
      <c r="X197" s="38"/>
      <c r="Y197" s="38"/>
      <c r="Z197" s="38"/>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row>
    <row r="198" spans="7:205" ht="20.100000000000001" customHeight="1">
      <c r="G198" s="38"/>
      <c r="H198" s="38"/>
      <c r="I198" s="38"/>
      <c r="J198" s="38"/>
      <c r="K198" s="38"/>
      <c r="L198" s="38"/>
      <c r="M198" s="38"/>
      <c r="N198" s="38"/>
      <c r="O198" s="38"/>
      <c r="P198" s="38"/>
      <c r="Q198" s="38"/>
      <c r="R198" s="38"/>
      <c r="S198" s="38"/>
      <c r="T198" s="38"/>
      <c r="U198" s="38"/>
      <c r="V198" s="38"/>
      <c r="W198" s="38"/>
      <c r="X198" s="38"/>
      <c r="Y198" s="38"/>
      <c r="Z198" s="38"/>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row>
    <row r="199" spans="7:205" ht="20.100000000000001" customHeight="1">
      <c r="G199" s="38"/>
      <c r="H199" s="38"/>
      <c r="I199" s="38"/>
      <c r="J199" s="38"/>
      <c r="K199" s="38"/>
      <c r="L199" s="38"/>
      <c r="M199" s="38"/>
      <c r="N199" s="38"/>
      <c r="O199" s="38"/>
      <c r="P199" s="38"/>
      <c r="Q199" s="38"/>
      <c r="R199" s="38"/>
      <c r="S199" s="38"/>
      <c r="T199" s="38"/>
      <c r="U199" s="38"/>
      <c r="V199" s="38"/>
      <c r="W199" s="38"/>
      <c r="X199" s="38"/>
      <c r="Y199" s="38"/>
      <c r="Z199" s="38"/>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row>
    <row r="200" spans="7:205" ht="20.100000000000001" customHeight="1">
      <c r="G200" s="38"/>
      <c r="H200" s="38"/>
      <c r="I200" s="38"/>
      <c r="J200" s="38"/>
      <c r="K200" s="38"/>
      <c r="L200" s="38"/>
      <c r="M200" s="38"/>
      <c r="N200" s="38"/>
      <c r="O200" s="38"/>
      <c r="P200" s="38"/>
      <c r="Q200" s="38"/>
      <c r="R200" s="38"/>
      <c r="S200" s="38"/>
      <c r="T200" s="38"/>
      <c r="U200" s="38"/>
      <c r="V200" s="38"/>
      <c r="W200" s="38"/>
      <c r="X200" s="38"/>
      <c r="Y200" s="38"/>
      <c r="Z200" s="38"/>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row>
    <row r="201" spans="7:205" ht="20.100000000000001" customHeight="1">
      <c r="G201" s="38"/>
      <c r="H201" s="38"/>
      <c r="I201" s="38"/>
      <c r="J201" s="38"/>
      <c r="K201" s="38"/>
      <c r="L201" s="38"/>
      <c r="M201" s="38"/>
      <c r="N201" s="38"/>
      <c r="O201" s="38"/>
      <c r="P201" s="38"/>
      <c r="Q201" s="38"/>
      <c r="R201" s="38"/>
      <c r="S201" s="38"/>
      <c r="T201" s="38"/>
      <c r="U201" s="38"/>
      <c r="V201" s="38"/>
      <c r="W201" s="38"/>
      <c r="X201" s="38"/>
      <c r="Y201" s="38"/>
      <c r="Z201" s="38"/>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row>
    <row r="202" spans="7:205" ht="20.100000000000001" customHeight="1">
      <c r="G202" s="38"/>
      <c r="H202" s="38"/>
      <c r="I202" s="38"/>
      <c r="J202" s="38"/>
      <c r="K202" s="38"/>
      <c r="L202" s="38"/>
      <c r="M202" s="38"/>
      <c r="N202" s="38"/>
      <c r="O202" s="38"/>
      <c r="P202" s="38"/>
      <c r="Q202" s="38"/>
      <c r="R202" s="38"/>
      <c r="S202" s="38"/>
      <c r="T202" s="38"/>
      <c r="U202" s="38"/>
      <c r="V202" s="38"/>
      <c r="W202" s="38"/>
      <c r="X202" s="38"/>
      <c r="Y202" s="38"/>
      <c r="Z202" s="38"/>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row>
    <row r="203" spans="7:205" ht="20.100000000000001" customHeight="1">
      <c r="G203" s="38"/>
      <c r="H203" s="38"/>
      <c r="I203" s="38"/>
      <c r="J203" s="38"/>
      <c r="K203" s="38"/>
      <c r="L203" s="38"/>
      <c r="M203" s="38"/>
      <c r="N203" s="38"/>
      <c r="O203" s="38"/>
      <c r="P203" s="38"/>
      <c r="Q203" s="38"/>
      <c r="R203" s="38"/>
      <c r="S203" s="38"/>
      <c r="T203" s="38"/>
      <c r="U203" s="38"/>
      <c r="V203" s="38"/>
      <c r="W203" s="38"/>
      <c r="X203" s="38"/>
      <c r="Y203" s="38"/>
      <c r="Z203" s="38"/>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row>
    <row r="204" spans="7:205" ht="20.100000000000001" customHeight="1">
      <c r="G204" s="38"/>
      <c r="H204" s="38"/>
      <c r="I204" s="38"/>
      <c r="J204" s="38"/>
      <c r="K204" s="38"/>
      <c r="L204" s="38"/>
      <c r="M204" s="38"/>
      <c r="N204" s="38"/>
      <c r="O204" s="38"/>
      <c r="P204" s="38"/>
      <c r="Q204" s="38"/>
      <c r="R204" s="38"/>
      <c r="S204" s="38"/>
      <c r="T204" s="38"/>
      <c r="U204" s="38"/>
      <c r="V204" s="38"/>
      <c r="W204" s="38"/>
      <c r="X204" s="38"/>
      <c r="Y204" s="38"/>
      <c r="Z204" s="38"/>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row>
    <row r="205" spans="7:205" ht="20.100000000000001" customHeight="1">
      <c r="G205" s="38"/>
      <c r="H205" s="38"/>
      <c r="I205" s="38"/>
      <c r="J205" s="38"/>
      <c r="K205" s="38"/>
      <c r="L205" s="38"/>
      <c r="M205" s="38"/>
      <c r="N205" s="38"/>
      <c r="O205" s="38"/>
      <c r="P205" s="38"/>
      <c r="Q205" s="38"/>
      <c r="R205" s="38"/>
      <c r="S205" s="38"/>
      <c r="T205" s="38"/>
      <c r="U205" s="38"/>
      <c r="V205" s="38"/>
      <c r="W205" s="38"/>
      <c r="X205" s="38"/>
      <c r="Y205" s="38"/>
      <c r="Z205" s="38"/>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row>
    <row r="206" spans="7:205" ht="20.100000000000001" customHeight="1">
      <c r="G206" s="38"/>
      <c r="H206" s="38"/>
      <c r="I206" s="38"/>
      <c r="J206" s="38"/>
      <c r="K206" s="38"/>
      <c r="L206" s="38"/>
      <c r="M206" s="38"/>
      <c r="N206" s="38"/>
      <c r="O206" s="38"/>
      <c r="P206" s="38"/>
      <c r="Q206" s="38"/>
      <c r="R206" s="38"/>
      <c r="S206" s="38"/>
      <c r="T206" s="38"/>
      <c r="U206" s="38"/>
      <c r="V206" s="38"/>
      <c r="W206" s="38"/>
      <c r="X206" s="38"/>
      <c r="Y206" s="38"/>
      <c r="Z206" s="38"/>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row>
    <row r="207" spans="7:205" ht="20.100000000000001" customHeight="1">
      <c r="G207" s="38"/>
      <c r="H207" s="38"/>
      <c r="I207" s="38"/>
      <c r="J207" s="38"/>
      <c r="K207" s="38"/>
      <c r="L207" s="38"/>
      <c r="M207" s="38"/>
      <c r="N207" s="38"/>
      <c r="O207" s="38"/>
      <c r="P207" s="38"/>
      <c r="Q207" s="38"/>
      <c r="R207" s="38"/>
      <c r="S207" s="38"/>
      <c r="T207" s="38"/>
      <c r="U207" s="38"/>
      <c r="V207" s="38"/>
      <c r="W207" s="38"/>
      <c r="X207" s="38"/>
      <c r="Y207" s="38"/>
      <c r="Z207" s="38"/>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row>
    <row r="208" spans="7:205" ht="20.100000000000001" customHeight="1">
      <c r="G208" s="38"/>
      <c r="H208" s="38"/>
      <c r="I208" s="38"/>
      <c r="J208" s="38"/>
      <c r="K208" s="38"/>
      <c r="L208" s="38"/>
      <c r="M208" s="38"/>
      <c r="N208" s="38"/>
      <c r="O208" s="38"/>
      <c r="P208" s="38"/>
      <c r="Q208" s="38"/>
      <c r="R208" s="38"/>
      <c r="S208" s="38"/>
      <c r="T208" s="38"/>
      <c r="U208" s="38"/>
      <c r="V208" s="38"/>
      <c r="W208" s="38"/>
      <c r="X208" s="38"/>
      <c r="Y208" s="38"/>
      <c r="Z208" s="38"/>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row>
    <row r="209" spans="7:205" ht="20.100000000000001" customHeight="1">
      <c r="G209" s="38"/>
      <c r="H209" s="38"/>
      <c r="I209" s="38"/>
      <c r="J209" s="38"/>
      <c r="K209" s="38"/>
      <c r="L209" s="38"/>
      <c r="M209" s="38"/>
      <c r="N209" s="38"/>
      <c r="O209" s="38"/>
      <c r="P209" s="38"/>
      <c r="Q209" s="38"/>
      <c r="R209" s="38"/>
      <c r="S209" s="38"/>
      <c r="T209" s="38"/>
      <c r="U209" s="38"/>
      <c r="V209" s="38"/>
      <c r="W209" s="38"/>
      <c r="X209" s="38"/>
      <c r="Y209" s="38"/>
      <c r="Z209" s="38"/>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row>
    <row r="210" spans="7:205" ht="20.100000000000001" customHeight="1">
      <c r="G210" s="38"/>
      <c r="H210" s="38"/>
      <c r="I210" s="38"/>
      <c r="J210" s="38"/>
      <c r="K210" s="38"/>
      <c r="L210" s="38"/>
      <c r="M210" s="38"/>
      <c r="N210" s="38"/>
      <c r="O210" s="38"/>
      <c r="P210" s="38"/>
      <c r="Q210" s="38"/>
      <c r="R210" s="38"/>
      <c r="S210" s="38"/>
      <c r="T210" s="38"/>
      <c r="U210" s="38"/>
      <c r="V210" s="38"/>
      <c r="W210" s="38"/>
      <c r="X210" s="38"/>
      <c r="Y210" s="38"/>
      <c r="Z210" s="38"/>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row>
    <row r="211" spans="7:205" ht="20.100000000000001" customHeight="1">
      <c r="G211" s="38"/>
      <c r="H211" s="38"/>
      <c r="I211" s="38"/>
      <c r="J211" s="38"/>
      <c r="K211" s="38"/>
      <c r="L211" s="38"/>
      <c r="M211" s="38"/>
      <c r="N211" s="38"/>
      <c r="O211" s="38"/>
      <c r="P211" s="38"/>
      <c r="Q211" s="38"/>
      <c r="R211" s="38"/>
      <c r="S211" s="38"/>
      <c r="T211" s="38"/>
      <c r="U211" s="38"/>
      <c r="V211" s="38"/>
      <c r="W211" s="38"/>
      <c r="X211" s="38"/>
      <c r="Y211" s="38"/>
      <c r="Z211" s="38"/>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row>
    <row r="212" spans="7:205" ht="20.100000000000001" customHeight="1">
      <c r="G212" s="38"/>
      <c r="H212" s="38"/>
      <c r="I212" s="38"/>
      <c r="J212" s="38"/>
      <c r="K212" s="38"/>
      <c r="L212" s="38"/>
      <c r="M212" s="38"/>
      <c r="N212" s="38"/>
      <c r="O212" s="38"/>
      <c r="P212" s="38"/>
      <c r="Q212" s="38"/>
      <c r="R212" s="38"/>
      <c r="S212" s="38"/>
      <c r="T212" s="38"/>
      <c r="U212" s="38"/>
      <c r="V212" s="38"/>
      <c r="W212" s="38"/>
      <c r="X212" s="38"/>
      <c r="Y212" s="38"/>
      <c r="Z212" s="38"/>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row>
    <row r="213" spans="7:205" ht="20.100000000000001" customHeight="1">
      <c r="G213" s="38"/>
      <c r="H213" s="38"/>
      <c r="I213" s="38"/>
      <c r="J213" s="38"/>
      <c r="K213" s="38"/>
      <c r="L213" s="38"/>
      <c r="M213" s="38"/>
      <c r="N213" s="38"/>
      <c r="O213" s="38"/>
      <c r="P213" s="38"/>
      <c r="Q213" s="38"/>
      <c r="R213" s="38"/>
      <c r="S213" s="38"/>
      <c r="T213" s="38"/>
      <c r="U213" s="38"/>
      <c r="V213" s="38"/>
      <c r="W213" s="38"/>
      <c r="X213" s="38"/>
      <c r="Y213" s="38"/>
      <c r="Z213" s="38"/>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row>
    <row r="214" spans="7:205" ht="20.100000000000001" customHeight="1">
      <c r="G214" s="38"/>
      <c r="H214" s="38"/>
      <c r="I214" s="38"/>
      <c r="J214" s="38"/>
      <c r="K214" s="38"/>
      <c r="L214" s="38"/>
      <c r="M214" s="38"/>
      <c r="N214" s="38"/>
      <c r="O214" s="38"/>
      <c r="P214" s="38"/>
      <c r="Q214" s="38"/>
      <c r="R214" s="38"/>
      <c r="S214" s="38"/>
      <c r="T214" s="38"/>
      <c r="U214" s="38"/>
      <c r="V214" s="38"/>
      <c r="W214" s="38"/>
      <c r="X214" s="38"/>
      <c r="Y214" s="38"/>
      <c r="Z214" s="38"/>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row>
    <row r="215" spans="7:205" ht="20.100000000000001" customHeight="1">
      <c r="G215" s="38"/>
      <c r="H215" s="38"/>
      <c r="I215" s="38"/>
      <c r="J215" s="38"/>
      <c r="K215" s="38"/>
      <c r="L215" s="38"/>
      <c r="M215" s="38"/>
      <c r="N215" s="38"/>
      <c r="O215" s="38"/>
      <c r="P215" s="38"/>
      <c r="Q215" s="38"/>
      <c r="R215" s="38"/>
      <c r="S215" s="38"/>
      <c r="T215" s="38"/>
      <c r="U215" s="38"/>
      <c r="V215" s="38"/>
      <c r="W215" s="38"/>
      <c r="X215" s="38"/>
      <c r="Y215" s="38"/>
      <c r="Z215" s="38"/>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row>
    <row r="216" spans="7:205" ht="20.100000000000001" customHeight="1">
      <c r="G216" s="38"/>
      <c r="H216" s="38"/>
      <c r="I216" s="38"/>
      <c r="J216" s="38"/>
      <c r="K216" s="38"/>
      <c r="L216" s="38"/>
      <c r="M216" s="38"/>
      <c r="N216" s="38"/>
      <c r="O216" s="38"/>
      <c r="P216" s="38"/>
      <c r="Q216" s="38"/>
      <c r="R216" s="38"/>
      <c r="S216" s="38"/>
      <c r="T216" s="38"/>
      <c r="U216" s="38"/>
      <c r="V216" s="38"/>
      <c r="W216" s="38"/>
      <c r="X216" s="38"/>
      <c r="Y216" s="38"/>
      <c r="Z216" s="38"/>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c r="FM216" s="40"/>
      <c r="FN216" s="40"/>
      <c r="FO216" s="40"/>
      <c r="FP216" s="40"/>
      <c r="FQ216" s="40"/>
      <c r="FR216" s="40"/>
      <c r="FS216" s="40"/>
      <c r="FT216" s="40"/>
      <c r="FU216" s="40"/>
      <c r="FV216" s="40"/>
      <c r="FW216" s="40"/>
      <c r="FX216" s="40"/>
      <c r="FY216" s="40"/>
      <c r="FZ216" s="40"/>
      <c r="GA216" s="40"/>
      <c r="GB216" s="40"/>
      <c r="GC216" s="40"/>
      <c r="GD216" s="40"/>
      <c r="GE216" s="40"/>
      <c r="GF216" s="40"/>
      <c r="GG216" s="40"/>
      <c r="GH216" s="40"/>
      <c r="GI216" s="40"/>
      <c r="GJ216" s="40"/>
      <c r="GK216" s="40"/>
      <c r="GL216" s="40"/>
      <c r="GM216" s="40"/>
      <c r="GN216" s="40"/>
      <c r="GO216" s="40"/>
      <c r="GP216" s="40"/>
      <c r="GQ216" s="40"/>
      <c r="GR216" s="40"/>
      <c r="GS216" s="40"/>
      <c r="GT216" s="40"/>
      <c r="GU216" s="40"/>
      <c r="GV216" s="40"/>
      <c r="GW216" s="40"/>
    </row>
    <row r="217" spans="7:205" ht="20.100000000000001" customHeight="1">
      <c r="G217" s="38"/>
      <c r="H217" s="38"/>
      <c r="I217" s="38"/>
      <c r="J217" s="38"/>
      <c r="K217" s="38"/>
      <c r="L217" s="38"/>
      <c r="M217" s="38"/>
      <c r="N217" s="38"/>
      <c r="O217" s="38"/>
      <c r="P217" s="38"/>
      <c r="Q217" s="38"/>
      <c r="R217" s="38"/>
      <c r="S217" s="38"/>
      <c r="T217" s="38"/>
      <c r="U217" s="38"/>
      <c r="V217" s="38"/>
      <c r="W217" s="38"/>
      <c r="X217" s="38"/>
      <c r="Y217" s="38"/>
      <c r="Z217" s="38"/>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0"/>
      <c r="FP217" s="40"/>
      <c r="FQ217" s="40"/>
      <c r="FR217" s="40"/>
      <c r="FS217" s="40"/>
      <c r="FT217" s="40"/>
      <c r="FU217" s="40"/>
      <c r="FV217" s="40"/>
      <c r="FW217" s="40"/>
      <c r="FX217" s="40"/>
      <c r="FY217" s="40"/>
      <c r="FZ217" s="40"/>
      <c r="GA217" s="40"/>
      <c r="GB217" s="40"/>
      <c r="GC217" s="40"/>
      <c r="GD217" s="40"/>
      <c r="GE217" s="40"/>
      <c r="GF217" s="40"/>
      <c r="GG217" s="40"/>
      <c r="GH217" s="40"/>
      <c r="GI217" s="40"/>
      <c r="GJ217" s="40"/>
      <c r="GK217" s="40"/>
      <c r="GL217" s="40"/>
      <c r="GM217" s="40"/>
      <c r="GN217" s="40"/>
      <c r="GO217" s="40"/>
      <c r="GP217" s="40"/>
      <c r="GQ217" s="40"/>
      <c r="GR217" s="40"/>
      <c r="GS217" s="40"/>
      <c r="GT217" s="40"/>
      <c r="GU217" s="40"/>
      <c r="GV217" s="40"/>
      <c r="GW217" s="40"/>
    </row>
    <row r="218" spans="7:205" ht="20.100000000000001" customHeight="1">
      <c r="G218" s="38"/>
      <c r="H218" s="38"/>
      <c r="I218" s="38"/>
      <c r="J218" s="38"/>
      <c r="K218" s="38"/>
      <c r="L218" s="38"/>
      <c r="M218" s="38"/>
      <c r="N218" s="38"/>
      <c r="O218" s="38"/>
      <c r="P218" s="38"/>
      <c r="Q218" s="38"/>
      <c r="R218" s="38"/>
      <c r="S218" s="38"/>
      <c r="T218" s="38"/>
      <c r="U218" s="38"/>
      <c r="V218" s="38"/>
      <c r="W218" s="38"/>
      <c r="X218" s="38"/>
      <c r="Y218" s="38"/>
      <c r="Z218" s="38"/>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c r="FM218" s="40"/>
      <c r="FN218" s="40"/>
      <c r="FO218" s="40"/>
      <c r="FP218" s="40"/>
      <c r="FQ218" s="40"/>
      <c r="FR218" s="40"/>
      <c r="FS218" s="40"/>
      <c r="FT218" s="40"/>
      <c r="FU218" s="40"/>
      <c r="FV218" s="40"/>
      <c r="FW218" s="40"/>
      <c r="FX218" s="40"/>
      <c r="FY218" s="40"/>
      <c r="FZ218" s="40"/>
      <c r="GA218" s="40"/>
      <c r="GB218" s="40"/>
      <c r="GC218" s="40"/>
      <c r="GD218" s="40"/>
      <c r="GE218" s="40"/>
      <c r="GF218" s="40"/>
      <c r="GG218" s="40"/>
      <c r="GH218" s="40"/>
      <c r="GI218" s="40"/>
      <c r="GJ218" s="40"/>
      <c r="GK218" s="40"/>
      <c r="GL218" s="40"/>
      <c r="GM218" s="40"/>
      <c r="GN218" s="40"/>
      <c r="GO218" s="40"/>
      <c r="GP218" s="40"/>
      <c r="GQ218" s="40"/>
      <c r="GR218" s="40"/>
      <c r="GS218" s="40"/>
      <c r="GT218" s="40"/>
      <c r="GU218" s="40"/>
      <c r="GV218" s="40"/>
      <c r="GW218" s="40"/>
    </row>
    <row r="219" spans="7:205" ht="20.100000000000001" customHeight="1">
      <c r="G219" s="38"/>
      <c r="H219" s="38"/>
      <c r="I219" s="38"/>
      <c r="J219" s="38"/>
      <c r="K219" s="38"/>
      <c r="L219" s="38"/>
      <c r="M219" s="38"/>
      <c r="N219" s="38"/>
      <c r="O219" s="38"/>
      <c r="P219" s="38"/>
      <c r="Q219" s="38"/>
      <c r="R219" s="38"/>
      <c r="S219" s="38"/>
      <c r="T219" s="38"/>
      <c r="U219" s="38"/>
      <c r="V219" s="38"/>
      <c r="W219" s="38"/>
      <c r="X219" s="38"/>
      <c r="Y219" s="38"/>
      <c r="Z219" s="38"/>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c r="FM219" s="40"/>
      <c r="FN219" s="40"/>
      <c r="FO219" s="40"/>
      <c r="FP219" s="40"/>
      <c r="FQ219" s="40"/>
      <c r="FR219" s="40"/>
      <c r="FS219" s="40"/>
      <c r="FT219" s="40"/>
      <c r="FU219" s="40"/>
      <c r="FV219" s="40"/>
      <c r="FW219" s="40"/>
      <c r="FX219" s="40"/>
      <c r="FY219" s="40"/>
      <c r="FZ219" s="40"/>
      <c r="GA219" s="40"/>
      <c r="GB219" s="40"/>
      <c r="GC219" s="40"/>
      <c r="GD219" s="40"/>
      <c r="GE219" s="40"/>
      <c r="GF219" s="40"/>
      <c r="GG219" s="40"/>
      <c r="GH219" s="40"/>
      <c r="GI219" s="40"/>
      <c r="GJ219" s="40"/>
      <c r="GK219" s="40"/>
      <c r="GL219" s="40"/>
      <c r="GM219" s="40"/>
      <c r="GN219" s="40"/>
      <c r="GO219" s="40"/>
      <c r="GP219" s="40"/>
      <c r="GQ219" s="40"/>
      <c r="GR219" s="40"/>
      <c r="GS219" s="40"/>
      <c r="GT219" s="40"/>
      <c r="GU219" s="40"/>
      <c r="GV219" s="40"/>
      <c r="GW219" s="40"/>
    </row>
    <row r="220" spans="7:205" ht="20.100000000000001" customHeight="1">
      <c r="G220" s="38"/>
      <c r="H220" s="38"/>
      <c r="I220" s="38"/>
      <c r="J220" s="38"/>
      <c r="K220" s="38"/>
      <c r="L220" s="38"/>
      <c r="M220" s="38"/>
      <c r="N220" s="38"/>
      <c r="O220" s="38"/>
      <c r="P220" s="38"/>
      <c r="Q220" s="38"/>
      <c r="R220" s="38"/>
      <c r="S220" s="38"/>
      <c r="T220" s="38"/>
      <c r="U220" s="38"/>
      <c r="V220" s="38"/>
      <c r="W220" s="38"/>
      <c r="X220" s="38"/>
      <c r="Y220" s="38"/>
      <c r="Z220" s="38"/>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c r="FM220" s="40"/>
      <c r="FN220" s="40"/>
      <c r="FO220" s="40"/>
      <c r="FP220" s="40"/>
      <c r="FQ220" s="40"/>
      <c r="FR220" s="40"/>
      <c r="FS220" s="40"/>
      <c r="FT220" s="40"/>
      <c r="FU220" s="40"/>
      <c r="FV220" s="40"/>
      <c r="FW220" s="40"/>
      <c r="FX220" s="40"/>
      <c r="FY220" s="40"/>
      <c r="FZ220" s="40"/>
      <c r="GA220" s="40"/>
      <c r="GB220" s="40"/>
      <c r="GC220" s="40"/>
      <c r="GD220" s="40"/>
      <c r="GE220" s="40"/>
      <c r="GF220" s="40"/>
      <c r="GG220" s="40"/>
      <c r="GH220" s="40"/>
      <c r="GI220" s="40"/>
      <c r="GJ220" s="40"/>
      <c r="GK220" s="40"/>
      <c r="GL220" s="40"/>
      <c r="GM220" s="40"/>
      <c r="GN220" s="40"/>
      <c r="GO220" s="40"/>
      <c r="GP220" s="40"/>
      <c r="GQ220" s="40"/>
      <c r="GR220" s="40"/>
      <c r="GS220" s="40"/>
      <c r="GT220" s="40"/>
      <c r="GU220" s="40"/>
      <c r="GV220" s="40"/>
      <c r="GW220" s="40"/>
    </row>
    <row r="221" spans="7:205" ht="20.100000000000001" customHeight="1">
      <c r="G221" s="38"/>
      <c r="H221" s="38"/>
      <c r="I221" s="38"/>
      <c r="J221" s="38"/>
      <c r="K221" s="38"/>
      <c r="L221" s="38"/>
      <c r="M221" s="38"/>
      <c r="N221" s="38"/>
      <c r="O221" s="38"/>
      <c r="P221" s="38"/>
      <c r="Q221" s="38"/>
      <c r="R221" s="38"/>
      <c r="S221" s="38"/>
      <c r="T221" s="38"/>
      <c r="U221" s="38"/>
      <c r="V221" s="38"/>
      <c r="W221" s="38"/>
      <c r="X221" s="38"/>
      <c r="Y221" s="38"/>
      <c r="Z221" s="38"/>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c r="FM221" s="40"/>
      <c r="FN221" s="40"/>
      <c r="FO221" s="40"/>
      <c r="FP221" s="40"/>
      <c r="FQ221" s="40"/>
      <c r="FR221" s="40"/>
      <c r="FS221" s="40"/>
      <c r="FT221" s="40"/>
      <c r="FU221" s="40"/>
      <c r="FV221" s="40"/>
      <c r="FW221" s="40"/>
      <c r="FX221" s="40"/>
      <c r="FY221" s="40"/>
      <c r="FZ221" s="40"/>
      <c r="GA221" s="40"/>
      <c r="GB221" s="40"/>
      <c r="GC221" s="40"/>
      <c r="GD221" s="40"/>
      <c r="GE221" s="40"/>
      <c r="GF221" s="40"/>
      <c r="GG221" s="40"/>
      <c r="GH221" s="40"/>
      <c r="GI221" s="40"/>
      <c r="GJ221" s="40"/>
      <c r="GK221" s="40"/>
      <c r="GL221" s="40"/>
      <c r="GM221" s="40"/>
      <c r="GN221" s="40"/>
      <c r="GO221" s="40"/>
      <c r="GP221" s="40"/>
      <c r="GQ221" s="40"/>
      <c r="GR221" s="40"/>
      <c r="GS221" s="40"/>
      <c r="GT221" s="40"/>
      <c r="GU221" s="40"/>
      <c r="GV221" s="40"/>
      <c r="GW221" s="40"/>
    </row>
    <row r="222" spans="7:205" ht="20.100000000000001" customHeight="1">
      <c r="G222" s="38"/>
      <c r="H222" s="38"/>
      <c r="I222" s="38"/>
      <c r="J222" s="38"/>
      <c r="K222" s="38"/>
      <c r="L222" s="38"/>
      <c r="M222" s="38"/>
      <c r="N222" s="38"/>
      <c r="O222" s="38"/>
      <c r="P222" s="38"/>
      <c r="Q222" s="38"/>
      <c r="R222" s="38"/>
      <c r="S222" s="38"/>
      <c r="T222" s="38"/>
      <c r="U222" s="38"/>
      <c r="V222" s="38"/>
      <c r="W222" s="38"/>
      <c r="X222" s="38"/>
      <c r="Y222" s="38"/>
      <c r="Z222" s="38"/>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c r="FM222" s="40"/>
      <c r="FN222" s="40"/>
      <c r="FO222" s="40"/>
      <c r="FP222" s="40"/>
      <c r="FQ222" s="40"/>
      <c r="FR222" s="40"/>
      <c r="FS222" s="40"/>
      <c r="FT222" s="40"/>
      <c r="FU222" s="40"/>
      <c r="FV222" s="40"/>
      <c r="FW222" s="40"/>
      <c r="FX222" s="40"/>
      <c r="FY222" s="40"/>
      <c r="FZ222" s="40"/>
      <c r="GA222" s="40"/>
      <c r="GB222" s="40"/>
      <c r="GC222" s="40"/>
      <c r="GD222" s="40"/>
      <c r="GE222" s="40"/>
      <c r="GF222" s="40"/>
      <c r="GG222" s="40"/>
      <c r="GH222" s="40"/>
      <c r="GI222" s="40"/>
      <c r="GJ222" s="40"/>
      <c r="GK222" s="40"/>
      <c r="GL222" s="40"/>
      <c r="GM222" s="40"/>
      <c r="GN222" s="40"/>
      <c r="GO222" s="40"/>
      <c r="GP222" s="40"/>
      <c r="GQ222" s="40"/>
      <c r="GR222" s="40"/>
      <c r="GS222" s="40"/>
      <c r="GT222" s="40"/>
      <c r="GU222" s="40"/>
      <c r="GV222" s="40"/>
      <c r="GW222" s="40"/>
    </row>
  </sheetData>
  <sheetProtection algorithmName="SHA-512" hashValue="05Z1zxT0in4iElkIQe2ph6XpH4ZvqZhd6ryrCSPZ/gyDaMcstgQgPBZDj9VmFt1FANwTrT1/iIuA59iIyBm7ww==" saltValue="wLppf959Vt62DezhTsFZvQ==" spinCount="100000" sheet="1" objects="1" scenarios="1"/>
  <mergeCells count="3">
    <mergeCell ref="B4:F4"/>
    <mergeCell ref="B26:E27"/>
    <mergeCell ref="D2:F2"/>
  </mergeCells>
  <hyperlinks>
    <hyperlink ref="D19" location="'1'!A1" tooltip="Reken zelf!" display="} Klik hier" xr:uid="{A06FFA2D-A067-4CBD-A5C4-C6DE6CF23F14}"/>
    <hyperlink ref="F19" r:id="rId1" tooltip="Checklist" xr:uid="{1B87D78B-B86E-414D-8ACF-8465E497CAF3}"/>
    <hyperlink ref="F21" r:id="rId2" tooltip="Stel uw vraag aan de redactie" xr:uid="{495FAF6E-35C6-4DE8-B238-451B38A9C893}"/>
  </hyperlinks>
  <pageMargins left="0.75" right="0.75" top="1" bottom="1" header="0.5" footer="0.5"/>
  <pageSetup paperSize="9" orientation="portrait" r:id="rId3"/>
  <headerFooter alignWithMargins="0">
    <oddHeader>&amp;C&amp;Z&amp;F</oddHeader>
    <oddFooter>&amp;C&amp;P/&amp;N</oddFoot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1:I30"/>
  <sheetViews>
    <sheetView showGridLines="0" showRowColHeaders="0" zoomScaleNormal="100" workbookViewId="0"/>
  </sheetViews>
  <sheetFormatPr defaultColWidth="9.140625" defaultRowHeight="15.95" customHeight="1"/>
  <cols>
    <col min="1" max="1" width="5.7109375" style="11" customWidth="1"/>
    <col min="2" max="2" width="27.85546875" style="11" customWidth="1"/>
    <col min="3" max="3" width="21.5703125" style="11" customWidth="1"/>
    <col min="4" max="4" width="54.28515625" style="11" customWidth="1"/>
    <col min="5" max="9" width="5.7109375" style="11" customWidth="1"/>
    <col min="10" max="10" width="10.42578125" style="11" bestFit="1" customWidth="1"/>
    <col min="11" max="16384" width="9.140625" style="11"/>
  </cols>
  <sheetData>
    <row r="1" spans="2:9" ht="15.95" customHeight="1" thickBot="1"/>
    <row r="2" spans="2:9" ht="30" customHeight="1" thickBot="1">
      <c r="B2" s="150" t="s">
        <v>13</v>
      </c>
      <c r="C2" s="150"/>
      <c r="D2" s="150"/>
      <c r="F2" s="5" t="s">
        <v>0</v>
      </c>
      <c r="G2" s="6" t="s">
        <v>1</v>
      </c>
      <c r="H2" s="7" t="s">
        <v>2</v>
      </c>
      <c r="I2" s="7" t="s">
        <v>3</v>
      </c>
    </row>
    <row r="3" spans="2:9" ht="15.95" customHeight="1">
      <c r="B3" s="2"/>
      <c r="C3" s="2"/>
      <c r="D3" s="1"/>
      <c r="F3" s="8"/>
      <c r="G3" s="8"/>
      <c r="H3" s="8"/>
      <c r="I3" s="8"/>
    </row>
    <row r="4" spans="2:9" ht="15.95" customHeight="1">
      <c r="B4" s="35" t="s">
        <v>10</v>
      </c>
      <c r="C4" s="2"/>
      <c r="D4" s="1"/>
      <c r="F4" s="8"/>
      <c r="G4" s="8"/>
      <c r="H4" s="8"/>
      <c r="I4" s="8"/>
    </row>
    <row r="5" spans="2:9" ht="15.95" customHeight="1">
      <c r="B5" s="2"/>
      <c r="C5" s="2"/>
      <c r="D5" s="1"/>
      <c r="F5" s="8"/>
      <c r="G5" s="8"/>
      <c r="H5" s="8"/>
      <c r="I5" s="8"/>
    </row>
    <row r="6" spans="2:9" ht="15.95" customHeight="1">
      <c r="B6" s="35" t="s">
        <v>19</v>
      </c>
      <c r="C6" s="4"/>
      <c r="D6" s="3"/>
      <c r="F6" s="9"/>
      <c r="G6" s="9"/>
      <c r="H6" s="9"/>
      <c r="I6" s="10"/>
    </row>
    <row r="7" spans="2:9" ht="15.95" customHeight="1">
      <c r="B7" s="85" t="s">
        <v>52</v>
      </c>
      <c r="C7" s="12"/>
      <c r="D7" s="89">
        <f>calc!B13</f>
        <v>1.5948</v>
      </c>
      <c r="F7" s="9"/>
      <c r="G7" s="9"/>
      <c r="H7" s="9"/>
      <c r="I7" s="10"/>
    </row>
    <row r="8" spans="2:9" ht="15.95" customHeight="1">
      <c r="B8" s="85" t="s">
        <v>53</v>
      </c>
      <c r="C8" s="12"/>
      <c r="D8" s="90">
        <f>calc!B18</f>
        <v>2.75</v>
      </c>
      <c r="F8" s="9"/>
      <c r="G8" s="9"/>
      <c r="H8" s="9"/>
      <c r="I8" s="10"/>
    </row>
    <row r="9" spans="2:9" ht="15.95" customHeight="1">
      <c r="B9" s="123" t="s">
        <v>99</v>
      </c>
      <c r="C9" s="12"/>
      <c r="D9" s="90">
        <f>calc!B17</f>
        <v>23.41</v>
      </c>
      <c r="F9" s="9"/>
      <c r="G9" s="9"/>
      <c r="H9" s="9"/>
      <c r="I9" s="10"/>
    </row>
    <row r="10" spans="2:9" ht="15.95" customHeight="1">
      <c r="B10" s="91" t="str">
        <f>calc!C14</f>
        <v>Benzine</v>
      </c>
      <c r="C10" s="14">
        <f>calc!B14</f>
        <v>768</v>
      </c>
      <c r="D10" s="93" t="str">
        <f>"((CO2-emissie x 9 EUR) - "&amp;calc!B14&amp;")/12 x "&amp;$D$7&amp;" x "&amp;$D$8&amp;""</f>
        <v>((CO2-emissie x 9 EUR) - 768)/12 x 1,5948 x 2,75</v>
      </c>
      <c r="F10" s="9"/>
      <c r="G10" s="9"/>
      <c r="H10" s="9"/>
      <c r="I10" s="10"/>
    </row>
    <row r="11" spans="2:9" ht="15.95" customHeight="1">
      <c r="B11" s="91" t="str">
        <f>calc!C15</f>
        <v>Diesel</v>
      </c>
      <c r="C11" s="14">
        <f>calc!B15</f>
        <v>600</v>
      </c>
      <c r="D11" s="93" t="str">
        <f>"((CO2-emissie x 9 EUR) - "&amp;calc!B15&amp;")/12 x "&amp;$D$7&amp;" x "&amp;$D$8&amp;""</f>
        <v>((CO2-emissie x 9 EUR) - 600)/12 x 1,5948 x 2,75</v>
      </c>
      <c r="F11" s="9"/>
      <c r="G11" s="9"/>
      <c r="H11" s="9"/>
      <c r="I11" s="10"/>
    </row>
    <row r="12" spans="2:9" ht="15.95" customHeight="1">
      <c r="B12" s="91" t="str">
        <f>calc!C16</f>
        <v>lpg/cng</v>
      </c>
      <c r="C12" s="14">
        <f>calc!B16</f>
        <v>990</v>
      </c>
      <c r="D12" s="93" t="str">
        <f>"((CO2-emissie x 9 EUR) - "&amp;calc!B16&amp;")/12 x "&amp;$D$7&amp;" x "&amp;$D$8&amp;""</f>
        <v>((CO2-emissie x 9 EUR) - 990)/12 x 1,5948 x 2,75</v>
      </c>
      <c r="F12" s="9"/>
      <c r="G12" s="9"/>
      <c r="H12" s="9"/>
      <c r="I12" s="10"/>
    </row>
    <row r="13" spans="2:9" ht="15.95" customHeight="1">
      <c r="B13" s="92" t="s">
        <v>6</v>
      </c>
      <c r="C13" s="12"/>
      <c r="D13" s="93" t="str">
        <f>calc!B17&amp;" x "&amp;$D$7&amp;" x 1 = "&amp;calc!$B$19</f>
        <v>23,41 x 1,5948 x 1 = 37,33</v>
      </c>
      <c r="F13" s="9"/>
      <c r="G13" s="9"/>
      <c r="H13" s="9"/>
      <c r="I13" s="10"/>
    </row>
    <row r="14" spans="2:9" ht="15.95" customHeight="1">
      <c r="D14" s="20"/>
      <c r="F14" s="9"/>
      <c r="G14" s="9"/>
      <c r="H14" s="9"/>
      <c r="I14" s="10"/>
    </row>
    <row r="15" spans="2:9" ht="15.95" customHeight="1">
      <c r="F15" s="9"/>
      <c r="G15" s="9"/>
      <c r="H15" s="9"/>
      <c r="I15" s="10"/>
    </row>
    <row r="16" spans="2:9" ht="15.95" customHeight="1">
      <c r="F16" s="9"/>
      <c r="G16" s="9"/>
      <c r="H16" s="9"/>
      <c r="I16" s="10"/>
    </row>
    <row r="17" spans="1:9" ht="15.95" customHeight="1">
      <c r="B17" s="35" t="s">
        <v>14</v>
      </c>
      <c r="F17" s="9"/>
      <c r="G17" s="9"/>
      <c r="H17" s="9"/>
      <c r="I17" s="10"/>
    </row>
    <row r="18" spans="1:9" ht="15.95" customHeight="1">
      <c r="B18" s="15" t="s">
        <v>7</v>
      </c>
      <c r="D18" s="32" t="s">
        <v>4</v>
      </c>
      <c r="F18" s="88" t="s">
        <v>1</v>
      </c>
      <c r="G18" s="9"/>
      <c r="H18" s="9"/>
      <c r="I18" s="10"/>
    </row>
    <row r="19" spans="1:9" ht="15.95" customHeight="1">
      <c r="B19" s="16" t="s">
        <v>8</v>
      </c>
      <c r="D19" s="33">
        <v>100</v>
      </c>
      <c r="F19" s="88" t="s">
        <v>1</v>
      </c>
      <c r="G19" s="9"/>
      <c r="H19" s="9"/>
      <c r="I19" s="10"/>
    </row>
    <row r="20" spans="1:9" ht="15.95" customHeight="1">
      <c r="B20" s="18" t="s">
        <v>20</v>
      </c>
      <c r="C20" s="19"/>
      <c r="D20" s="34">
        <f>IF($D$18=$B$13,calc!$B$19,(MAX(1/12*((D19*9)-VLOOKUP($D$18,B10:C12,2,FALSE))*D8*D7,249.96/12*D7)))</f>
        <v>48.242699999999999</v>
      </c>
      <c r="F20" s="9"/>
      <c r="G20" s="9"/>
      <c r="H20" s="9"/>
      <c r="I20" s="10"/>
    </row>
    <row r="21" spans="1:9" ht="15.95" customHeight="1">
      <c r="E21" s="12"/>
      <c r="F21" s="9"/>
      <c r="G21" s="9"/>
      <c r="H21" s="9"/>
      <c r="I21" s="10"/>
    </row>
    <row r="22" spans="1:9" ht="15.95" customHeight="1">
      <c r="A22" s="9"/>
      <c r="B22" s="9"/>
      <c r="C22" s="9"/>
      <c r="D22" s="9"/>
      <c r="E22" s="9"/>
      <c r="F22" s="9"/>
      <c r="G22" s="9"/>
      <c r="H22" s="9"/>
      <c r="I22" s="10"/>
    </row>
    <row r="23" spans="1:9" ht="15.95" customHeight="1">
      <c r="B23" s="12"/>
      <c r="C23" s="12"/>
      <c r="D23" s="12"/>
      <c r="E23" s="13"/>
    </row>
    <row r="24" spans="1:9" ht="15.95" customHeight="1">
      <c r="D24" s="87"/>
    </row>
    <row r="25" spans="1:9" ht="15.95" customHeight="1">
      <c r="D25" s="87"/>
    </row>
    <row r="26" spans="1:9" ht="15.95" customHeight="1">
      <c r="D26" s="132"/>
    </row>
    <row r="28" spans="1:9" ht="15.95" customHeight="1">
      <c r="D28" s="87"/>
    </row>
    <row r="29" spans="1:9" ht="15.95" customHeight="1">
      <c r="D29" s="87"/>
    </row>
    <row r="30" spans="1:9" ht="15.95" customHeight="1">
      <c r="D30" s="132"/>
    </row>
  </sheetData>
  <sheetProtection algorithmName="SHA-512" hashValue="MRu3MCgUj3KcV655O5gvG0SQlsaXZU/LxzYJbqEiXCkdClGHx2I3tKiW8g/PQAFhRfOgoIShCfmuq+XFmdQRUg==" saltValue="oMJEUuHS5dgXyXgpyZB9og==" spinCount="100000" sheet="1" objects="1" scenarios="1"/>
  <mergeCells count="1">
    <mergeCell ref="B2:D2"/>
  </mergeCells>
  <dataValidations count="1">
    <dataValidation type="list" allowBlank="1" showInputMessage="1" showErrorMessage="1" sqref="D18" xr:uid="{00000000-0002-0000-0100-000000000000}">
      <formula1>$B$10:$B$13</formula1>
    </dataValidation>
  </dataValidations>
  <hyperlinks>
    <hyperlink ref="F2" location="Home!A1" tooltip="Home" display="Ç" xr:uid="{00000000-0004-0000-0100-000000000000}"/>
  </hyperlinks>
  <pageMargins left="0.70866141732283472" right="0.70866141732283472" top="0.74803149606299213" bottom="0.74803149606299213" header="0.31496062992125984" footer="0.31496062992125984"/>
  <pageSetup paperSize="9" orientation="portrait" horizontalDpi="4294967293" r:id="rId1"/>
  <headerFooter>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6" r:id="rId4" name="Drop Down 6">
              <controlPr defaultSize="0" autoFill="0" autoLine="0" autoPict="0">
                <anchor moveWithCells="1" sizeWithCells="1">
                  <from>
                    <xdr:col>3</xdr:col>
                    <xdr:colOff>381000</xdr:colOff>
                    <xdr:row>3</xdr:row>
                    <xdr:rowOff>9525</xdr:rowOff>
                  </from>
                  <to>
                    <xdr:col>4</xdr:col>
                    <xdr:colOff>0</xdr:colOff>
                    <xdr:row>4</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B4:L38"/>
  <sheetViews>
    <sheetView showGridLines="0" showRowColHeaders="0" workbookViewId="0"/>
  </sheetViews>
  <sheetFormatPr defaultRowHeight="11.25"/>
  <cols>
    <col min="2" max="2" width="9" customWidth="1"/>
    <col min="3" max="3" width="36.140625" bestFit="1" customWidth="1"/>
  </cols>
  <sheetData>
    <row r="4" spans="2:12" ht="12.75">
      <c r="B4" s="84">
        <v>1</v>
      </c>
      <c r="C4" s="21"/>
      <c r="D4" s="22"/>
      <c r="E4" s="23"/>
    </row>
    <row r="5" spans="2:12" ht="12.75">
      <c r="B5" s="82">
        <v>1</v>
      </c>
      <c r="C5" s="24" t="s">
        <v>91</v>
      </c>
      <c r="D5" s="22"/>
      <c r="E5" s="25"/>
    </row>
    <row r="6" spans="2:12" ht="12.75">
      <c r="B6" s="82">
        <v>2</v>
      </c>
      <c r="C6" s="24" t="s">
        <v>92</v>
      </c>
      <c r="D6" s="22"/>
      <c r="E6" s="23"/>
    </row>
    <row r="7" spans="2:12" ht="12.75">
      <c r="B7" s="82">
        <v>3</v>
      </c>
      <c r="C7" s="24" t="s">
        <v>84</v>
      </c>
      <c r="D7" s="22"/>
      <c r="E7" s="23"/>
    </row>
    <row r="8" spans="2:12" ht="12.75">
      <c r="B8" s="82">
        <v>4</v>
      </c>
      <c r="C8" s="24" t="s">
        <v>85</v>
      </c>
      <c r="D8" s="22"/>
      <c r="E8" s="23"/>
    </row>
    <row r="9" spans="2:12" ht="12.75">
      <c r="B9" s="82">
        <v>5</v>
      </c>
      <c r="C9" s="24" t="s">
        <v>83</v>
      </c>
      <c r="D9" s="22"/>
      <c r="E9" s="23"/>
    </row>
    <row r="10" spans="2:12" ht="12.75">
      <c r="B10" s="82">
        <v>6</v>
      </c>
      <c r="C10" s="24" t="s">
        <v>51</v>
      </c>
      <c r="D10" s="22"/>
      <c r="E10" s="23"/>
    </row>
    <row r="12" spans="2:12">
      <c r="D12" s="83">
        <v>1</v>
      </c>
      <c r="E12" s="83">
        <v>2</v>
      </c>
      <c r="F12" s="83">
        <v>3</v>
      </c>
      <c r="G12" s="83">
        <v>4</v>
      </c>
      <c r="H12" s="83">
        <v>5</v>
      </c>
      <c r="I12" s="83">
        <v>6</v>
      </c>
      <c r="J12" s="22"/>
    </row>
    <row r="13" spans="2:12" ht="12.75">
      <c r="B13" s="29">
        <f>HLOOKUP($B$4,$D$12:$I13,2,FALSE)</f>
        <v>1.5948</v>
      </c>
      <c r="C13" s="26" t="s">
        <v>12</v>
      </c>
      <c r="D13" s="30">
        <v>1.5948</v>
      </c>
      <c r="E13" s="30">
        <v>1.5948</v>
      </c>
      <c r="F13" s="30">
        <v>1.5359</v>
      </c>
      <c r="G13" s="30">
        <v>1.5359</v>
      </c>
      <c r="H13" s="30">
        <v>1.5045999999999999</v>
      </c>
      <c r="I13" s="30">
        <v>1.5045999999999999</v>
      </c>
      <c r="K13" s="37"/>
      <c r="L13" s="37"/>
    </row>
    <row r="14" spans="2:12" ht="12.75">
      <c r="B14" s="29">
        <f>HLOOKUP($B$4,$D$12:$I14,3,FALSE)</f>
        <v>768</v>
      </c>
      <c r="C14" s="27" t="s">
        <v>4</v>
      </c>
      <c r="D14">
        <v>768</v>
      </c>
      <c r="E14">
        <v>768</v>
      </c>
      <c r="F14">
        <v>768</v>
      </c>
      <c r="G14">
        <v>768</v>
      </c>
      <c r="H14">
        <v>768</v>
      </c>
      <c r="I14">
        <v>768</v>
      </c>
    </row>
    <row r="15" spans="2:12" ht="12.75">
      <c r="B15" s="29">
        <f>HLOOKUP($B$4,$D$12:$I15,4,FALSE)</f>
        <v>600</v>
      </c>
      <c r="C15" s="27" t="s">
        <v>5</v>
      </c>
      <c r="D15">
        <v>600</v>
      </c>
      <c r="E15">
        <v>600</v>
      </c>
      <c r="F15">
        <v>600</v>
      </c>
      <c r="G15">
        <v>600</v>
      </c>
      <c r="H15">
        <v>600</v>
      </c>
      <c r="I15">
        <v>600</v>
      </c>
    </row>
    <row r="16" spans="2:12" ht="12.75">
      <c r="B16" s="29">
        <f>HLOOKUP($B$4,$D$12:$I16,5,FALSE)</f>
        <v>990</v>
      </c>
      <c r="C16" s="27" t="s">
        <v>74</v>
      </c>
      <c r="D16">
        <v>990</v>
      </c>
      <c r="E16">
        <v>990</v>
      </c>
      <c r="F16">
        <v>990</v>
      </c>
      <c r="G16">
        <v>990</v>
      </c>
      <c r="H16">
        <v>990</v>
      </c>
      <c r="I16">
        <v>990</v>
      </c>
    </row>
    <row r="17" spans="2:9" ht="12.75">
      <c r="B17" s="86">
        <f>ROUND(HLOOKUP($B$4,$D$12:$I17,6,FALSE)*1,2)</f>
        <v>23.41</v>
      </c>
      <c r="C17" s="27" t="s">
        <v>106</v>
      </c>
      <c r="D17" s="121">
        <v>23.41</v>
      </c>
      <c r="E17" s="121">
        <v>20.83</v>
      </c>
      <c r="F17" s="121">
        <v>20.83</v>
      </c>
      <c r="G17" s="121">
        <v>20.83</v>
      </c>
      <c r="H17" s="121">
        <v>20.83</v>
      </c>
      <c r="I17" s="121">
        <v>20.83</v>
      </c>
    </row>
    <row r="18" spans="2:9" ht="12.75">
      <c r="B18" s="29">
        <f>HLOOKUP($B$4,$D$12:$I18,7,FALSE)</f>
        <v>2.75</v>
      </c>
      <c r="D18">
        <v>2.75</v>
      </c>
      <c r="E18">
        <v>1</v>
      </c>
      <c r="F18">
        <v>2.25</v>
      </c>
      <c r="G18">
        <v>1</v>
      </c>
      <c r="H18">
        <v>2.25</v>
      </c>
      <c r="I18">
        <v>1</v>
      </c>
    </row>
    <row r="19" spans="2:9">
      <c r="B19" s="124">
        <f>ROUND(B17*B13,2)</f>
        <v>37.33</v>
      </c>
    </row>
    <row r="20" spans="2:9">
      <c r="D20" s="133">
        <f>+D13*D18</f>
        <v>4.3856999999999999</v>
      </c>
      <c r="E20" s="133">
        <f>+E13*E18</f>
        <v>1.5948</v>
      </c>
      <c r="F20" s="133">
        <f>+F13*F18</f>
        <v>3.455775</v>
      </c>
      <c r="G20" s="133">
        <f>+G13*G18</f>
        <v>1.5359</v>
      </c>
      <c r="H20" s="133">
        <f t="shared" ref="H20:I20" si="0">+H13*H18</f>
        <v>3.3853499999999999</v>
      </c>
      <c r="I20" s="133">
        <f t="shared" si="0"/>
        <v>1.5045999999999999</v>
      </c>
    </row>
    <row r="22" spans="2:9">
      <c r="C22" s="134" t="s">
        <v>111</v>
      </c>
      <c r="D22" s="135">
        <f>+D20/F20-1</f>
        <v>0.26909303991145261</v>
      </c>
      <c r="E22" s="136"/>
      <c r="F22" s="137">
        <f>+F20/H20-1</f>
        <v>2.0802871195002126E-2</v>
      </c>
      <c r="G22" s="138"/>
    </row>
    <row r="23" spans="2:9">
      <c r="C23" s="134" t="s">
        <v>112</v>
      </c>
      <c r="D23" s="136"/>
      <c r="E23" s="135">
        <f>+E20/G20-1</f>
        <v>3.8348850836642967E-2</v>
      </c>
      <c r="F23" s="137"/>
      <c r="G23" s="137">
        <f>+G20/I20-1</f>
        <v>2.0802871195002126E-2</v>
      </c>
    </row>
    <row r="24" spans="2:9">
      <c r="C24" s="134" t="s">
        <v>107</v>
      </c>
      <c r="D24" s="135">
        <f>+D17/F17-1</f>
        <v>0.12385981757081144</v>
      </c>
      <c r="E24" s="136"/>
      <c r="F24" s="137">
        <f>+F17/H17-1</f>
        <v>0</v>
      </c>
      <c r="G24" s="138"/>
    </row>
    <row r="25" spans="2:9">
      <c r="C25" s="134" t="s">
        <v>108</v>
      </c>
      <c r="D25" s="136"/>
      <c r="E25" s="135">
        <f>+E17/G17-1</f>
        <v>0</v>
      </c>
      <c r="F25" s="138"/>
      <c r="G25" s="137">
        <f>+G17/I17-1</f>
        <v>0</v>
      </c>
    </row>
    <row r="26" spans="2:9">
      <c r="D26" s="151" t="s">
        <v>109</v>
      </c>
      <c r="E26" s="151"/>
      <c r="F26" s="152" t="s">
        <v>110</v>
      </c>
      <c r="G26" s="152"/>
    </row>
    <row r="31" spans="2:9">
      <c r="E31" s="122"/>
    </row>
    <row r="32" spans="2:9">
      <c r="E32" s="122"/>
    </row>
    <row r="33" spans="3:5">
      <c r="E33" s="122"/>
    </row>
    <row r="34" spans="3:5">
      <c r="E34" s="122"/>
    </row>
    <row r="35" spans="3:5">
      <c r="C35">
        <v>220</v>
      </c>
      <c r="D35" s="122">
        <v>0.5</v>
      </c>
      <c r="E35" s="122">
        <f>+C35*D35</f>
        <v>110</v>
      </c>
    </row>
    <row r="36" spans="3:5">
      <c r="C36">
        <v>30</v>
      </c>
      <c r="D36">
        <v>0.52</v>
      </c>
      <c r="E36" s="122">
        <f>+C36*D36</f>
        <v>15.600000000000001</v>
      </c>
    </row>
    <row r="37" spans="3:5">
      <c r="E37" s="122">
        <f>+E35+E36</f>
        <v>125.6</v>
      </c>
    </row>
    <row r="38" spans="3:5">
      <c r="E38">
        <f>+E37*0.7</f>
        <v>87.919999999999987</v>
      </c>
    </row>
  </sheetData>
  <sheetProtection algorithmName="SHA-512" hashValue="8NFDPNQlJAefpMzmKRTF240H7G97CR99DljHJ3Rh5ppUgr3ZYisLvvrIVrYddse58O+Zico1PnZi5TZkWvN4wg==" saltValue="oeL7tTIhoDN5itKGKZe/NQ==" spinCount="100000" sheet="1" objects="1" scenarios="1"/>
  <sortState xmlns:xlrd2="http://schemas.microsoft.com/office/spreadsheetml/2017/richdata2" ref="B5:C10">
    <sortCondition ref="B5:B10"/>
  </sortState>
  <mergeCells count="2">
    <mergeCell ref="D26:E26"/>
    <mergeCell ref="F26:G26"/>
  </mergeCells>
  <phoneticPr fontId="27" type="noConversion"/>
  <conditionalFormatting sqref="B4:D10">
    <cfRule type="cellIs" dxfId="9" priority="1" stopIfTrue="1" operator="equal">
      <formula>0</formula>
    </cfRule>
  </conditionalFormatting>
  <conditionalFormatting sqref="D12:J12">
    <cfRule type="cellIs" dxfId="8" priority="5"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AA99D-CC91-4B82-A4FB-DFCFF84167D7}">
  <sheetPr>
    <tabColor theme="3" tint="0.79998168889431442"/>
    <pageSetUpPr autoPageBreaks="0" fitToPage="1"/>
  </sheetPr>
  <dimension ref="A1:JK215"/>
  <sheetViews>
    <sheetView showGridLines="0" showRowColHeaders="0" workbookViewId="0"/>
  </sheetViews>
  <sheetFormatPr defaultColWidth="5.7109375" defaultRowHeight="20.100000000000001" customHeight="1"/>
  <cols>
    <col min="1" max="1" width="5.7109375" style="41" customWidth="1"/>
    <col min="2" max="2" width="22.85546875" style="41" customWidth="1"/>
    <col min="3" max="3" width="18.5703125" style="41" customWidth="1"/>
    <col min="4" max="4" width="22.85546875" style="41" customWidth="1"/>
    <col min="5" max="5" width="18.5703125" style="41" customWidth="1"/>
    <col min="6" max="6" width="25.7109375" style="41" customWidth="1"/>
    <col min="7" max="9" width="5.7109375" style="41" customWidth="1"/>
    <col min="10" max="10" width="8.42578125" style="41" customWidth="1"/>
    <col min="11" max="16384" width="5.7109375" style="41"/>
  </cols>
  <sheetData>
    <row r="1" spans="1:271" ht="19.5" customHeight="1">
      <c r="A1" s="38"/>
      <c r="B1" s="39"/>
      <c r="C1" s="39"/>
      <c r="D1" s="39"/>
      <c r="E1" s="39"/>
      <c r="F1" s="39"/>
      <c r="G1" s="38"/>
      <c r="H1" s="38"/>
      <c r="I1" s="38"/>
      <c r="J1" s="38"/>
      <c r="K1" s="38"/>
      <c r="L1" s="38"/>
      <c r="M1" s="38"/>
      <c r="N1" s="38"/>
      <c r="O1" s="38"/>
      <c r="P1" s="38"/>
      <c r="Q1" s="38"/>
      <c r="R1" s="38"/>
      <c r="S1" s="38"/>
      <c r="T1" s="38"/>
      <c r="U1" s="38"/>
      <c r="V1" s="38"/>
      <c r="W1" s="38"/>
      <c r="X1" s="38"/>
      <c r="Y1" s="38"/>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row>
    <row r="2" spans="1:271" ht="48.75" customHeight="1">
      <c r="A2" s="38"/>
      <c r="B2" s="40"/>
      <c r="C2" s="40"/>
      <c r="D2" s="153">
        <f>dtm</f>
        <v>45614</v>
      </c>
      <c r="E2" s="153"/>
      <c r="F2" s="153"/>
      <c r="G2" s="38"/>
      <c r="H2" s="38"/>
      <c r="I2" s="38"/>
      <c r="J2" s="38"/>
      <c r="K2" s="38"/>
      <c r="L2" s="38"/>
      <c r="M2" s="38"/>
      <c r="N2" s="38"/>
      <c r="O2" s="38"/>
      <c r="P2" s="38"/>
      <c r="Q2" s="38"/>
      <c r="R2" s="38"/>
      <c r="S2" s="38"/>
      <c r="T2" s="38"/>
      <c r="U2" s="38"/>
      <c r="V2" s="38"/>
      <c r="W2" s="38"/>
      <c r="X2" s="38"/>
      <c r="Y2" s="38"/>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row>
    <row r="3" spans="1:271" ht="20.100000000000001" customHeight="1">
      <c r="A3" s="38"/>
      <c r="B3" s="40"/>
      <c r="C3" s="40"/>
      <c r="D3" s="40"/>
      <c r="E3" s="40"/>
      <c r="F3" s="40"/>
      <c r="G3" s="38"/>
      <c r="H3" s="38"/>
      <c r="I3" s="38"/>
      <c r="J3" s="38"/>
      <c r="K3" s="38"/>
      <c r="L3" s="38"/>
      <c r="M3" s="38"/>
      <c r="N3" s="38"/>
      <c r="O3" s="38"/>
      <c r="P3" s="38"/>
      <c r="Q3" s="38"/>
      <c r="R3" s="38"/>
      <c r="S3" s="38"/>
      <c r="T3" s="38"/>
      <c r="U3" s="38"/>
      <c r="V3" s="38"/>
      <c r="W3" s="38"/>
      <c r="X3" s="38"/>
      <c r="Y3" s="38"/>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row>
    <row r="4" spans="1:271" ht="30" customHeight="1">
      <c r="A4" s="38"/>
      <c r="B4" s="143" t="s">
        <v>71</v>
      </c>
      <c r="C4" s="144"/>
      <c r="D4" s="144"/>
      <c r="E4" s="144"/>
      <c r="F4" s="144"/>
      <c r="G4" s="38"/>
      <c r="H4" s="38"/>
      <c r="I4" s="38"/>
      <c r="J4" s="38"/>
      <c r="K4" s="38"/>
      <c r="L4" s="38"/>
      <c r="M4" s="38"/>
      <c r="N4" s="38"/>
      <c r="O4" s="38"/>
      <c r="P4" s="38"/>
      <c r="Q4" s="38"/>
      <c r="R4" s="38"/>
      <c r="S4" s="38"/>
      <c r="T4" s="38"/>
      <c r="U4" s="38"/>
      <c r="V4" s="38"/>
      <c r="W4" s="38"/>
      <c r="X4" s="38"/>
      <c r="Y4" s="38"/>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row>
    <row r="5" spans="1:271" ht="20.100000000000001" customHeight="1">
      <c r="A5" s="38"/>
      <c r="B5" s="40"/>
      <c r="C5" s="42"/>
      <c r="D5" s="40"/>
      <c r="E5" s="40"/>
      <c r="F5" s="40"/>
      <c r="G5" s="38"/>
      <c r="H5" s="38"/>
      <c r="I5" s="38"/>
      <c r="J5" s="38"/>
      <c r="K5" s="38"/>
      <c r="L5" s="38"/>
      <c r="M5" s="38"/>
      <c r="N5" s="38"/>
      <c r="O5" s="38"/>
      <c r="P5" s="38"/>
      <c r="Q5" s="38"/>
      <c r="R5" s="38"/>
      <c r="S5" s="38"/>
      <c r="T5" s="38"/>
      <c r="U5" s="38"/>
      <c r="V5" s="38"/>
      <c r="W5" s="38"/>
      <c r="X5" s="38"/>
      <c r="Y5" s="38"/>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row>
    <row r="6" spans="1:271" ht="20.100000000000001" customHeight="1">
      <c r="A6" s="38"/>
      <c r="B6" s="43"/>
      <c r="C6" s="43"/>
      <c r="D6" s="43"/>
      <c r="E6" s="43"/>
      <c r="F6" s="43"/>
      <c r="G6" s="38"/>
      <c r="H6" s="38"/>
      <c r="I6" s="38"/>
      <c r="J6" s="38"/>
      <c r="K6" s="38"/>
      <c r="L6" s="38"/>
      <c r="M6" s="38"/>
      <c r="N6" s="38"/>
      <c r="O6" s="38"/>
      <c r="P6" s="38"/>
      <c r="Q6" s="38"/>
      <c r="R6" s="38"/>
      <c r="S6" s="38"/>
      <c r="T6" s="38"/>
      <c r="U6" s="38"/>
      <c r="V6" s="38"/>
      <c r="W6" s="38"/>
      <c r="X6" s="38"/>
      <c r="Y6" s="38"/>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row>
    <row r="7" spans="1:271" ht="20.100000000000001" customHeight="1">
      <c r="A7" s="38"/>
      <c r="B7" s="43"/>
      <c r="C7" s="43"/>
      <c r="D7" s="43"/>
      <c r="E7" s="43"/>
      <c r="F7" s="43"/>
      <c r="G7" s="38"/>
      <c r="H7" s="38"/>
      <c r="I7" s="38"/>
      <c r="J7" s="38"/>
      <c r="K7" s="38"/>
      <c r="L7" s="38"/>
      <c r="M7" s="38"/>
      <c r="N7" s="38"/>
      <c r="O7" s="38"/>
      <c r="P7" s="38"/>
      <c r="Q7" s="38"/>
      <c r="R7" s="38"/>
      <c r="S7" s="38"/>
      <c r="T7" s="38"/>
      <c r="U7" s="38"/>
      <c r="V7" s="38"/>
      <c r="W7" s="38"/>
      <c r="X7" s="38"/>
      <c r="Y7" s="38"/>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row>
    <row r="8" spans="1:271" ht="20.100000000000001" customHeight="1">
      <c r="A8" s="38"/>
      <c r="B8" s="43"/>
      <c r="C8" s="43"/>
      <c r="D8" s="43"/>
      <c r="E8" s="43"/>
      <c r="F8" s="43"/>
      <c r="G8" s="38"/>
      <c r="H8" s="38"/>
      <c r="I8" s="38"/>
      <c r="J8" s="38"/>
      <c r="K8" s="38"/>
      <c r="L8" s="38"/>
      <c r="M8" s="38"/>
      <c r="N8" s="38"/>
      <c r="O8" s="38"/>
      <c r="P8" s="38"/>
      <c r="Q8" s="38"/>
      <c r="R8" s="38"/>
      <c r="S8" s="38"/>
      <c r="T8" s="38"/>
      <c r="U8" s="38"/>
      <c r="V8" s="38"/>
      <c r="W8" s="38"/>
      <c r="X8" s="38"/>
      <c r="Y8" s="38"/>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row>
    <row r="9" spans="1:271" ht="20.100000000000001" customHeight="1">
      <c r="A9" s="38"/>
      <c r="B9" s="43"/>
      <c r="C9" s="43"/>
      <c r="D9" s="43"/>
      <c r="E9" s="43"/>
      <c r="F9" s="43"/>
      <c r="G9" s="38"/>
      <c r="H9" s="38"/>
      <c r="I9" s="38"/>
      <c r="J9" s="38"/>
      <c r="K9" s="38"/>
      <c r="L9" s="38"/>
      <c r="M9" s="38"/>
      <c r="N9" s="38"/>
      <c r="O9" s="38"/>
      <c r="P9" s="38"/>
      <c r="Q9" s="38"/>
      <c r="R9" s="38"/>
      <c r="S9" s="38"/>
      <c r="T9" s="38"/>
      <c r="U9" s="38"/>
      <c r="V9" s="38"/>
      <c r="W9" s="38"/>
      <c r="X9" s="38"/>
      <c r="Y9" s="38"/>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row>
    <row r="10" spans="1:271" ht="20.100000000000001" customHeight="1">
      <c r="A10" s="38"/>
      <c r="B10" s="43"/>
      <c r="C10" s="43"/>
      <c r="D10" s="43"/>
      <c r="E10" s="43"/>
      <c r="F10" s="43"/>
      <c r="G10" s="38"/>
      <c r="H10" s="38"/>
      <c r="I10" s="38"/>
      <c r="J10" s="38"/>
      <c r="K10" s="38"/>
      <c r="L10" s="38"/>
      <c r="M10" s="38"/>
      <c r="N10" s="38"/>
      <c r="O10" s="38"/>
      <c r="P10" s="38"/>
      <c r="Q10" s="38"/>
      <c r="R10" s="38"/>
      <c r="S10" s="38"/>
      <c r="T10" s="38"/>
      <c r="U10" s="38"/>
      <c r="V10" s="38"/>
      <c r="W10" s="38"/>
      <c r="X10" s="38"/>
      <c r="Y10" s="38"/>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row>
    <row r="11" spans="1:271" ht="20.100000000000001" customHeight="1">
      <c r="A11" s="38"/>
      <c r="B11" s="43"/>
      <c r="C11" s="43"/>
      <c r="D11" s="43"/>
      <c r="E11" s="43"/>
      <c r="F11" s="43"/>
      <c r="G11" s="38"/>
      <c r="H11" s="38"/>
      <c r="I11" s="38"/>
      <c r="J11" s="38"/>
      <c r="K11" s="38"/>
      <c r="L11" s="38"/>
      <c r="M11" s="38"/>
      <c r="N11" s="38"/>
      <c r="O11" s="38"/>
      <c r="P11" s="38"/>
      <c r="Q11" s="38"/>
      <c r="R11" s="38"/>
      <c r="S11" s="38"/>
      <c r="T11" s="38"/>
      <c r="U11" s="38"/>
      <c r="V11" s="38"/>
      <c r="W11" s="38"/>
      <c r="X11" s="38"/>
      <c r="Y11" s="38"/>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row>
    <row r="12" spans="1:271" ht="20.100000000000001" customHeight="1">
      <c r="A12" s="38"/>
      <c r="B12" s="43"/>
      <c r="C12" s="43"/>
      <c r="D12" s="43"/>
      <c r="E12" s="43"/>
      <c r="F12" s="43"/>
      <c r="G12" s="38"/>
      <c r="H12" s="38"/>
      <c r="I12" s="38"/>
      <c r="J12" s="38"/>
      <c r="K12" s="38"/>
      <c r="L12" s="38"/>
      <c r="M12" s="38"/>
      <c r="N12" s="38"/>
      <c r="O12" s="38"/>
      <c r="P12" s="38"/>
      <c r="Q12" s="38"/>
      <c r="R12" s="38"/>
      <c r="S12" s="38"/>
      <c r="T12" s="38"/>
      <c r="U12" s="38"/>
      <c r="V12" s="38"/>
      <c r="W12" s="38"/>
      <c r="X12" s="38"/>
      <c r="Y12" s="38"/>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row>
    <row r="13" spans="1:271" ht="20.100000000000001" customHeight="1">
      <c r="A13" s="38"/>
      <c r="B13" s="43"/>
      <c r="C13" s="43"/>
      <c r="D13" s="43"/>
      <c r="E13" s="43"/>
      <c r="F13" s="43"/>
      <c r="G13" s="38"/>
      <c r="H13" s="38"/>
      <c r="I13" s="38"/>
      <c r="J13" s="38"/>
      <c r="K13" s="38"/>
      <c r="L13" s="38"/>
      <c r="M13" s="38"/>
      <c r="N13" s="38"/>
      <c r="O13" s="38"/>
      <c r="P13" s="38"/>
      <c r="Q13" s="38"/>
      <c r="R13" s="38"/>
      <c r="S13" s="38"/>
      <c r="T13" s="38"/>
      <c r="U13" s="38"/>
      <c r="V13" s="38"/>
      <c r="W13" s="38"/>
      <c r="X13" s="38"/>
      <c r="Y13" s="38"/>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row>
    <row r="14" spans="1:271" ht="20.100000000000001" customHeight="1">
      <c r="A14" s="38"/>
      <c r="B14" s="43"/>
      <c r="C14" s="43"/>
      <c r="D14" s="43"/>
      <c r="E14" s="43"/>
      <c r="F14" s="43"/>
      <c r="G14" s="38"/>
      <c r="H14" s="38"/>
      <c r="I14" s="38"/>
      <c r="J14" s="38"/>
      <c r="K14" s="38"/>
      <c r="L14" s="38"/>
      <c r="M14" s="38"/>
      <c r="N14" s="38"/>
      <c r="O14" s="38"/>
      <c r="P14" s="38"/>
      <c r="Q14" s="38"/>
      <c r="R14" s="38"/>
      <c r="S14" s="38"/>
      <c r="T14" s="38"/>
      <c r="U14" s="38"/>
      <c r="V14" s="38"/>
      <c r="W14" s="38"/>
      <c r="X14" s="38"/>
      <c r="Y14" s="38"/>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row>
    <row r="15" spans="1:271" ht="20.100000000000001" customHeight="1">
      <c r="A15" s="38"/>
      <c r="B15" s="43"/>
      <c r="C15" s="43"/>
      <c r="D15" s="43"/>
      <c r="E15" s="43"/>
      <c r="F15" s="43"/>
      <c r="G15" s="38"/>
      <c r="H15" s="38"/>
      <c r="I15" s="38"/>
      <c r="J15" s="38"/>
      <c r="K15" s="38"/>
      <c r="L15" s="38"/>
      <c r="M15" s="38"/>
      <c r="N15" s="38"/>
      <c r="O15" s="38"/>
      <c r="P15" s="38"/>
      <c r="Q15" s="38"/>
      <c r="R15" s="38"/>
      <c r="S15" s="38"/>
      <c r="T15" s="38"/>
      <c r="U15" s="38"/>
      <c r="V15" s="38"/>
      <c r="W15" s="38"/>
      <c r="X15" s="38"/>
      <c r="Y15" s="38"/>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row>
    <row r="16" spans="1:271" ht="19.5" customHeight="1">
      <c r="A16" s="38"/>
      <c r="B16" s="43"/>
      <c r="C16" s="43"/>
      <c r="D16" s="43"/>
      <c r="E16" s="43"/>
      <c r="G16" s="38"/>
      <c r="H16" s="38"/>
      <c r="I16" s="38"/>
      <c r="J16" s="38"/>
      <c r="K16" s="38"/>
      <c r="L16" s="38"/>
      <c r="M16" s="38"/>
      <c r="N16" s="38"/>
      <c r="O16" s="38"/>
      <c r="P16" s="38"/>
      <c r="Q16" s="38"/>
      <c r="R16" s="38"/>
      <c r="S16" s="38"/>
      <c r="T16" s="38"/>
      <c r="U16" s="38"/>
      <c r="V16" s="38"/>
      <c r="W16" s="38"/>
      <c r="X16" s="38"/>
      <c r="Y16" s="38"/>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row>
    <row r="17" spans="1:271" ht="20.100000000000001" customHeight="1">
      <c r="A17" s="38"/>
      <c r="B17" s="44"/>
      <c r="C17" s="40"/>
      <c r="D17" s="40"/>
      <c r="E17" s="40"/>
      <c r="F17" s="40"/>
      <c r="G17" s="38"/>
      <c r="H17" s="38"/>
      <c r="I17" s="38"/>
      <c r="K17" s="38"/>
      <c r="L17" s="38"/>
      <c r="M17" s="38"/>
      <c r="N17" s="38"/>
      <c r="O17" s="38"/>
      <c r="P17" s="38"/>
      <c r="Q17" s="38"/>
      <c r="R17" s="38"/>
      <c r="S17" s="38"/>
      <c r="T17" s="38"/>
      <c r="U17" s="38"/>
      <c r="V17" s="38"/>
      <c r="W17" s="38"/>
      <c r="X17" s="38"/>
      <c r="Y17" s="38"/>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row>
    <row r="18" spans="1:271" ht="20.100000000000001" customHeight="1">
      <c r="A18" s="38"/>
      <c r="B18" s="45"/>
      <c r="C18" s="46"/>
      <c r="D18" s="47" t="s">
        <v>23</v>
      </c>
      <c r="E18" s="48"/>
      <c r="F18" s="45" t="s">
        <v>16</v>
      </c>
      <c r="G18" s="38"/>
      <c r="H18" s="38"/>
      <c r="I18" s="38"/>
      <c r="J18" s="38"/>
      <c r="K18" s="38"/>
      <c r="L18" s="38"/>
      <c r="M18" s="38"/>
      <c r="N18" s="38"/>
      <c r="O18" s="38"/>
      <c r="P18" s="38"/>
      <c r="Q18" s="38"/>
      <c r="R18" s="38"/>
      <c r="S18" s="38"/>
      <c r="T18" s="38"/>
      <c r="U18" s="38"/>
      <c r="V18" s="38"/>
      <c r="W18" s="38"/>
      <c r="X18" s="38"/>
      <c r="Y18" s="38"/>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row>
    <row r="19" spans="1:271" ht="20.100000000000001" customHeight="1">
      <c r="A19" s="38"/>
      <c r="B19" s="45"/>
      <c r="C19" s="31"/>
      <c r="D19" s="58" t="s">
        <v>24</v>
      </c>
      <c r="E19" s="31"/>
      <c r="F19" s="58" t="s">
        <v>25</v>
      </c>
      <c r="G19" s="38"/>
      <c r="H19" s="38"/>
      <c r="I19" s="38"/>
      <c r="J19" s="38"/>
      <c r="K19" s="55"/>
      <c r="L19" s="38"/>
      <c r="M19" s="38"/>
      <c r="N19" s="38"/>
      <c r="O19" s="38"/>
      <c r="P19" s="38"/>
      <c r="Q19" s="38"/>
      <c r="R19" s="38"/>
      <c r="S19" s="38"/>
      <c r="T19" s="38"/>
      <c r="U19" s="38"/>
      <c r="V19" s="38"/>
      <c r="W19" s="38"/>
      <c r="X19" s="38"/>
      <c r="Y19" s="38"/>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row>
    <row r="20" spans="1:271" ht="20.100000000000001" customHeight="1" thickBot="1">
      <c r="A20" s="38"/>
      <c r="B20" s="31"/>
      <c r="C20" s="31"/>
      <c r="D20" s="31"/>
      <c r="E20" s="31"/>
      <c r="F20" s="36"/>
      <c r="G20" s="38"/>
      <c r="H20" s="38"/>
      <c r="I20" s="38"/>
      <c r="J20" s="38"/>
      <c r="K20" s="55"/>
      <c r="L20" s="38"/>
      <c r="M20" s="38"/>
      <c r="N20" s="38"/>
      <c r="O20" s="38"/>
      <c r="P20" s="38"/>
      <c r="Q20" s="38"/>
      <c r="R20" s="38"/>
      <c r="S20" s="38"/>
      <c r="T20" s="38"/>
      <c r="U20" s="38"/>
      <c r="V20" s="38"/>
      <c r="W20" s="38"/>
      <c r="X20" s="38"/>
      <c r="Y20" s="38"/>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row>
    <row r="21" spans="1:271" ht="20.100000000000001" customHeight="1" thickTop="1" thickBot="1">
      <c r="B21" s="125" t="s">
        <v>101</v>
      </c>
      <c r="C21" s="54"/>
      <c r="D21" s="54"/>
      <c r="E21" s="54"/>
      <c r="F21" s="112" t="s">
        <v>102</v>
      </c>
    </row>
    <row r="22" spans="1:271" ht="12" customHeight="1" thickTop="1">
      <c r="B22" s="51"/>
      <c r="C22" s="51"/>
      <c r="D22" s="51"/>
      <c r="E22" s="51"/>
      <c r="F22" s="51"/>
    </row>
    <row r="23" spans="1:271" ht="12" customHeight="1">
      <c r="B23" s="52" t="s">
        <v>27</v>
      </c>
      <c r="C23" s="53"/>
      <c r="D23" s="53"/>
      <c r="E23" s="53"/>
      <c r="F23" s="53"/>
    </row>
    <row r="24" spans="1:271" ht="12" customHeight="1">
      <c r="B24" s="52" t="s">
        <v>28</v>
      </c>
      <c r="C24" s="54"/>
      <c r="D24" s="54"/>
      <c r="E24" s="54"/>
      <c r="F24" s="54"/>
    </row>
    <row r="25" spans="1:271" ht="12" customHeight="1">
      <c r="B25" s="51"/>
      <c r="C25" s="51"/>
      <c r="D25" s="51"/>
      <c r="E25" s="51"/>
      <c r="F25" s="51"/>
    </row>
    <row r="26" spans="1:271" ht="20.100000000000001" customHeight="1">
      <c r="B26" s="146" t="s">
        <v>26</v>
      </c>
      <c r="C26" s="146"/>
      <c r="D26" s="146"/>
      <c r="E26" s="146"/>
      <c r="F26" s="126" t="s">
        <v>97</v>
      </c>
    </row>
    <row r="27" spans="1:271" ht="20.100000000000001" customHeight="1">
      <c r="B27" s="146"/>
      <c r="C27" s="146"/>
      <c r="D27" s="146"/>
      <c r="E27" s="146"/>
      <c r="F27" s="126" t="s">
        <v>98</v>
      </c>
    </row>
    <row r="28" spans="1:271" ht="20.100000000000001"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row>
    <row r="29" spans="1:271" ht="20.10000000000000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row>
    <row r="30" spans="1:271" ht="20.10000000000000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row>
    <row r="31" spans="1:271" ht="20.10000000000000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row>
    <row r="32" spans="1:271" ht="20.100000000000001" customHeight="1">
      <c r="A32" s="38"/>
      <c r="B32" s="38"/>
      <c r="C32" s="57"/>
      <c r="D32" s="57"/>
      <c r="E32" s="38"/>
      <c r="F32" s="38"/>
      <c r="G32" s="38"/>
      <c r="H32" s="38"/>
      <c r="I32" s="38"/>
      <c r="J32" s="38"/>
      <c r="K32" s="38"/>
      <c r="L32" s="38"/>
      <c r="M32" s="38"/>
      <c r="N32" s="38"/>
      <c r="O32" s="38"/>
      <c r="P32" s="38"/>
      <c r="Q32" s="38"/>
      <c r="R32" s="38"/>
      <c r="S32" s="38"/>
      <c r="T32" s="38"/>
      <c r="U32" s="38"/>
      <c r="V32" s="38"/>
      <c r="W32" s="38"/>
      <c r="X32" s="38"/>
      <c r="Y32" s="38"/>
      <c r="Z32" s="38"/>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row>
    <row r="33" spans="1:219" ht="20.100000000000001"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row>
    <row r="34" spans="1:219" ht="20.100000000000001"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row>
    <row r="35" spans="1:219" ht="20.100000000000001"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row>
    <row r="36" spans="1:219" ht="20.100000000000001"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row>
    <row r="37" spans="1:219" ht="20.100000000000001"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row>
    <row r="38" spans="1:219" ht="20.10000000000000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row>
    <row r="39" spans="1:219" ht="20.100000000000001"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row>
    <row r="40" spans="1:219" ht="20.10000000000000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row>
    <row r="41" spans="1:219" ht="20.100000000000001" customHeight="1">
      <c r="A41" s="38"/>
      <c r="B41" s="38"/>
      <c r="C41" s="57"/>
      <c r="D41" s="57"/>
      <c r="E41" s="38"/>
      <c r="F41" s="38"/>
      <c r="G41" s="38"/>
      <c r="H41" s="38"/>
      <c r="I41" s="38"/>
      <c r="J41" s="38"/>
      <c r="K41" s="38"/>
      <c r="L41" s="38"/>
      <c r="M41" s="38"/>
      <c r="N41" s="38"/>
      <c r="O41" s="38"/>
      <c r="P41" s="38"/>
      <c r="Q41" s="38"/>
      <c r="R41" s="38"/>
      <c r="S41" s="38"/>
      <c r="T41" s="38"/>
      <c r="U41" s="38"/>
      <c r="V41" s="38"/>
      <c r="W41" s="38"/>
      <c r="X41" s="38"/>
      <c r="Y41" s="38"/>
      <c r="Z41" s="38"/>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row>
    <row r="42" spans="1:219" ht="20.10000000000000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row>
    <row r="43" spans="1:219" ht="20.10000000000000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row>
    <row r="44" spans="1:219" ht="20.100000000000001"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row>
    <row r="45" spans="1:219" ht="20.10000000000000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row>
    <row r="46" spans="1:219" ht="20.10000000000000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row>
    <row r="47" spans="1:219" ht="20.10000000000000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row>
    <row r="48" spans="1:219" ht="20.10000000000000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row>
    <row r="49" spans="1:219" ht="20.10000000000000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row>
    <row r="50" spans="1:219" ht="20.10000000000000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row>
    <row r="51" spans="1:219" ht="20.10000000000000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row>
    <row r="52" spans="1:219" ht="20.10000000000000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row>
    <row r="53" spans="1:219" ht="20.100000000000001"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row>
    <row r="54" spans="1:219" ht="20.10000000000000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row>
    <row r="55" spans="1:219" ht="20.10000000000000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row>
    <row r="56" spans="1:219" ht="20.10000000000000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row>
    <row r="57" spans="1:219"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row>
    <row r="58" spans="1:219"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row>
    <row r="59" spans="1:219"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row>
    <row r="60" spans="1:219"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row>
    <row r="61" spans="1:219"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row>
    <row r="62" spans="1:219"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row>
    <row r="63" spans="1:219" ht="20.10000000000000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row>
    <row r="64" spans="1:219" ht="20.10000000000000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row>
    <row r="65" spans="1:219" ht="20.10000000000000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row>
    <row r="66" spans="1:219" ht="20.10000000000000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row>
    <row r="67" spans="1:219" ht="20.10000000000000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row>
    <row r="68" spans="1:219" ht="20.10000000000000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row>
    <row r="69" spans="1:219" ht="20.10000000000000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row>
    <row r="70" spans="1:219" ht="20.10000000000000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row>
    <row r="71" spans="1:219" ht="20.10000000000000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row>
    <row r="72" spans="1:219" ht="20.10000000000000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row>
    <row r="73" spans="1:219" ht="20.10000000000000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row>
    <row r="74" spans="1:219" ht="20.10000000000000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row>
    <row r="75" spans="1:219" ht="20.10000000000000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row>
    <row r="76" spans="1:219" ht="20.10000000000000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row>
    <row r="77" spans="1:219" ht="20.10000000000000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row>
    <row r="78" spans="1:219" ht="20.10000000000000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row>
    <row r="79" spans="1:219"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row>
    <row r="80" spans="1:219"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row>
    <row r="81" spans="1:205"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row>
    <row r="82" spans="1:205"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row>
    <row r="83" spans="1:205"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row>
    <row r="84" spans="1:205"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row>
    <row r="85" spans="1:205"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row>
    <row r="86" spans="1:205"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row>
    <row r="87" spans="1:205"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row>
    <row r="88" spans="1:205"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row>
    <row r="89" spans="1:205"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row>
    <row r="90" spans="1:205"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row>
    <row r="91" spans="1:205"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row>
    <row r="92" spans="1:205"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row>
    <row r="93" spans="1:205"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row>
    <row r="94" spans="1:205"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row>
    <row r="95" spans="1:205"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row>
    <row r="96" spans="1:205"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row>
    <row r="97" spans="1:205"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row>
    <row r="98" spans="1:205"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row>
    <row r="99" spans="1:205"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row>
    <row r="100" spans="1:205"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row>
    <row r="101" spans="1:205"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row>
    <row r="102" spans="1:205"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row>
    <row r="103" spans="1:205"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row>
    <row r="104" spans="1:205"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row>
    <row r="105" spans="1:205"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row>
    <row r="106" spans="1:205"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row>
    <row r="107" spans="1:205"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row>
    <row r="108" spans="1:205"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row>
    <row r="109" spans="1:205"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row>
    <row r="110" spans="1:205"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row>
    <row r="111" spans="1:205"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row>
    <row r="112" spans="1:205"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row>
    <row r="113" spans="1:205"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row>
    <row r="114" spans="1:205"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row>
    <row r="115" spans="1:205"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row>
    <row r="116" spans="1:205"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row>
    <row r="117" spans="1:205"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row>
    <row r="118" spans="1:205"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row>
    <row r="119" spans="1:205"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row>
    <row r="120" spans="1:205"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row>
    <row r="121" spans="1:205"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row>
    <row r="122" spans="1:205" ht="20.100000000000001"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row>
    <row r="123" spans="1:205" ht="20.100000000000001"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row>
    <row r="124" spans="1:205" ht="20.100000000000001" customHeight="1">
      <c r="G124" s="38"/>
      <c r="H124" s="38"/>
      <c r="I124" s="38"/>
      <c r="J124" s="38"/>
      <c r="K124" s="38"/>
      <c r="L124" s="38"/>
      <c r="M124" s="38"/>
      <c r="N124" s="38"/>
      <c r="O124" s="38"/>
      <c r="P124" s="38"/>
      <c r="Q124" s="38"/>
      <c r="R124" s="38"/>
      <c r="S124" s="38"/>
      <c r="T124" s="38"/>
      <c r="U124" s="38"/>
      <c r="V124" s="38"/>
      <c r="W124" s="38"/>
      <c r="X124" s="38"/>
      <c r="Y124" s="38"/>
      <c r="Z124" s="38"/>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row>
    <row r="125" spans="1:205" ht="20.100000000000001" customHeight="1">
      <c r="G125" s="38"/>
      <c r="H125" s="38"/>
      <c r="I125" s="38"/>
      <c r="J125" s="38"/>
      <c r="K125" s="38"/>
      <c r="L125" s="38"/>
      <c r="M125" s="38"/>
      <c r="N125" s="38"/>
      <c r="O125" s="38"/>
      <c r="P125" s="38"/>
      <c r="Q125" s="38"/>
      <c r="R125" s="38"/>
      <c r="S125" s="38"/>
      <c r="T125" s="38"/>
      <c r="U125" s="38"/>
      <c r="V125" s="38"/>
      <c r="W125" s="38"/>
      <c r="X125" s="38"/>
      <c r="Y125" s="38"/>
      <c r="Z125" s="38"/>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row>
    <row r="126" spans="1:205" ht="20.100000000000001" customHeight="1">
      <c r="G126" s="38"/>
      <c r="H126" s="38"/>
      <c r="I126" s="38"/>
      <c r="J126" s="38"/>
      <c r="K126" s="38"/>
      <c r="L126" s="38"/>
      <c r="M126" s="38"/>
      <c r="N126" s="38"/>
      <c r="O126" s="38"/>
      <c r="P126" s="38"/>
      <c r="Q126" s="38"/>
      <c r="R126" s="38"/>
      <c r="S126" s="38"/>
      <c r="T126" s="38"/>
      <c r="U126" s="38"/>
      <c r="V126" s="38"/>
      <c r="W126" s="38"/>
      <c r="X126" s="38"/>
      <c r="Y126" s="38"/>
      <c r="Z126" s="38"/>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row>
    <row r="127" spans="1:205" ht="20.100000000000001" customHeight="1">
      <c r="G127" s="38"/>
      <c r="H127" s="38"/>
      <c r="I127" s="38"/>
      <c r="J127" s="38"/>
      <c r="K127" s="38"/>
      <c r="L127" s="38"/>
      <c r="M127" s="38"/>
      <c r="N127" s="38"/>
      <c r="O127" s="38"/>
      <c r="P127" s="38"/>
      <c r="Q127" s="38"/>
      <c r="R127" s="38"/>
      <c r="S127" s="38"/>
      <c r="T127" s="38"/>
      <c r="U127" s="38"/>
      <c r="V127" s="38"/>
      <c r="W127" s="38"/>
      <c r="X127" s="38"/>
      <c r="Y127" s="38"/>
      <c r="Z127" s="38"/>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row>
    <row r="128" spans="1:205" ht="20.100000000000001" customHeight="1">
      <c r="G128" s="38"/>
      <c r="H128" s="38"/>
      <c r="I128" s="38"/>
      <c r="J128" s="38"/>
      <c r="K128" s="38"/>
      <c r="L128" s="38"/>
      <c r="M128" s="38"/>
      <c r="N128" s="38"/>
      <c r="O128" s="38"/>
      <c r="P128" s="38"/>
      <c r="Q128" s="38"/>
      <c r="R128" s="38"/>
      <c r="S128" s="38"/>
      <c r="T128" s="38"/>
      <c r="U128" s="38"/>
      <c r="V128" s="38"/>
      <c r="W128" s="38"/>
      <c r="X128" s="38"/>
      <c r="Y128" s="38"/>
      <c r="Z128" s="38"/>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row>
    <row r="129" spans="7:205" ht="20.100000000000001" customHeight="1">
      <c r="G129" s="38"/>
      <c r="H129" s="38"/>
      <c r="I129" s="38"/>
      <c r="J129" s="38"/>
      <c r="K129" s="38"/>
      <c r="L129" s="38"/>
      <c r="M129" s="38"/>
      <c r="N129" s="38"/>
      <c r="O129" s="38"/>
      <c r="P129" s="38"/>
      <c r="Q129" s="38"/>
      <c r="R129" s="38"/>
      <c r="S129" s="38"/>
      <c r="T129" s="38"/>
      <c r="U129" s="38"/>
      <c r="V129" s="38"/>
      <c r="W129" s="38"/>
      <c r="X129" s="38"/>
      <c r="Y129" s="38"/>
      <c r="Z129" s="38"/>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row>
    <row r="130" spans="7:205" ht="20.100000000000001" customHeight="1">
      <c r="G130" s="38"/>
      <c r="H130" s="38"/>
      <c r="I130" s="38"/>
      <c r="J130" s="38"/>
      <c r="K130" s="38"/>
      <c r="L130" s="38"/>
      <c r="M130" s="38"/>
      <c r="N130" s="38"/>
      <c r="O130" s="38"/>
      <c r="P130" s="38"/>
      <c r="Q130" s="38"/>
      <c r="R130" s="38"/>
      <c r="S130" s="38"/>
      <c r="T130" s="38"/>
      <c r="U130" s="38"/>
      <c r="V130" s="38"/>
      <c r="W130" s="38"/>
      <c r="X130" s="38"/>
      <c r="Y130" s="38"/>
      <c r="Z130" s="38"/>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row>
    <row r="131" spans="7:205" ht="20.100000000000001" customHeight="1">
      <c r="G131" s="38"/>
      <c r="H131" s="38"/>
      <c r="I131" s="38"/>
      <c r="J131" s="38"/>
      <c r="K131" s="38"/>
      <c r="L131" s="38"/>
      <c r="M131" s="38"/>
      <c r="N131" s="38"/>
      <c r="O131" s="38"/>
      <c r="P131" s="38"/>
      <c r="Q131" s="38"/>
      <c r="R131" s="38"/>
      <c r="S131" s="38"/>
      <c r="T131" s="38"/>
      <c r="U131" s="38"/>
      <c r="V131" s="38"/>
      <c r="W131" s="38"/>
      <c r="X131" s="38"/>
      <c r="Y131" s="38"/>
      <c r="Z131" s="38"/>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row>
    <row r="132" spans="7:205" ht="20.100000000000001" customHeight="1">
      <c r="G132" s="38"/>
      <c r="H132" s="38"/>
      <c r="I132" s="38"/>
      <c r="J132" s="38"/>
      <c r="K132" s="38"/>
      <c r="L132" s="38"/>
      <c r="M132" s="38"/>
      <c r="N132" s="38"/>
      <c r="O132" s="38"/>
      <c r="P132" s="38"/>
      <c r="Q132" s="38"/>
      <c r="R132" s="38"/>
      <c r="S132" s="38"/>
      <c r="T132" s="38"/>
      <c r="U132" s="38"/>
      <c r="V132" s="38"/>
      <c r="W132" s="38"/>
      <c r="X132" s="38"/>
      <c r="Y132" s="38"/>
      <c r="Z132" s="38"/>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row>
    <row r="133" spans="7:205" ht="20.100000000000001" customHeight="1">
      <c r="G133" s="38"/>
      <c r="H133" s="38"/>
      <c r="I133" s="38"/>
      <c r="J133" s="38"/>
      <c r="K133" s="38"/>
      <c r="L133" s="38"/>
      <c r="M133" s="38"/>
      <c r="N133" s="38"/>
      <c r="O133" s="38"/>
      <c r="P133" s="38"/>
      <c r="Q133" s="38"/>
      <c r="R133" s="38"/>
      <c r="S133" s="38"/>
      <c r="T133" s="38"/>
      <c r="U133" s="38"/>
      <c r="V133" s="38"/>
      <c r="W133" s="38"/>
      <c r="X133" s="38"/>
      <c r="Y133" s="38"/>
      <c r="Z133" s="38"/>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row>
    <row r="134" spans="7:205" ht="20.100000000000001" customHeight="1">
      <c r="G134" s="38"/>
      <c r="H134" s="38"/>
      <c r="I134" s="38"/>
      <c r="J134" s="38"/>
      <c r="K134" s="38"/>
      <c r="L134" s="38"/>
      <c r="M134" s="38"/>
      <c r="N134" s="38"/>
      <c r="O134" s="38"/>
      <c r="P134" s="38"/>
      <c r="Q134" s="38"/>
      <c r="R134" s="38"/>
      <c r="S134" s="38"/>
      <c r="T134" s="38"/>
      <c r="U134" s="38"/>
      <c r="V134" s="38"/>
      <c r="W134" s="38"/>
      <c r="X134" s="38"/>
      <c r="Y134" s="38"/>
      <c r="Z134" s="38"/>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row>
    <row r="135" spans="7:205" ht="20.100000000000001" customHeight="1">
      <c r="G135" s="38"/>
      <c r="H135" s="38"/>
      <c r="I135" s="38"/>
      <c r="J135" s="38"/>
      <c r="K135" s="38"/>
      <c r="L135" s="38"/>
      <c r="M135" s="38"/>
      <c r="N135" s="38"/>
      <c r="O135" s="38"/>
      <c r="P135" s="38"/>
      <c r="Q135" s="38"/>
      <c r="R135" s="38"/>
      <c r="S135" s="38"/>
      <c r="T135" s="38"/>
      <c r="U135" s="38"/>
      <c r="V135" s="38"/>
      <c r="W135" s="38"/>
      <c r="X135" s="38"/>
      <c r="Y135" s="38"/>
      <c r="Z135" s="38"/>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row>
    <row r="136" spans="7:205" ht="20.100000000000001" customHeight="1">
      <c r="G136" s="38"/>
      <c r="H136" s="38"/>
      <c r="I136" s="38"/>
      <c r="J136" s="38"/>
      <c r="K136" s="38"/>
      <c r="L136" s="38"/>
      <c r="M136" s="38"/>
      <c r="N136" s="38"/>
      <c r="O136" s="38"/>
      <c r="P136" s="38"/>
      <c r="Q136" s="38"/>
      <c r="R136" s="38"/>
      <c r="S136" s="38"/>
      <c r="T136" s="38"/>
      <c r="U136" s="38"/>
      <c r="V136" s="38"/>
      <c r="W136" s="38"/>
      <c r="X136" s="38"/>
      <c r="Y136" s="38"/>
      <c r="Z136" s="38"/>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row>
    <row r="137" spans="7:205" ht="20.100000000000001" customHeight="1">
      <c r="G137" s="38"/>
      <c r="H137" s="38"/>
      <c r="I137" s="38"/>
      <c r="J137" s="38"/>
      <c r="K137" s="38"/>
      <c r="L137" s="38"/>
      <c r="M137" s="38"/>
      <c r="N137" s="38"/>
      <c r="O137" s="38"/>
      <c r="P137" s="38"/>
      <c r="Q137" s="38"/>
      <c r="R137" s="38"/>
      <c r="S137" s="38"/>
      <c r="T137" s="38"/>
      <c r="U137" s="38"/>
      <c r="V137" s="38"/>
      <c r="W137" s="38"/>
      <c r="X137" s="38"/>
      <c r="Y137" s="38"/>
      <c r="Z137" s="38"/>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row>
    <row r="138" spans="7:205" ht="20.100000000000001" customHeight="1">
      <c r="G138" s="38"/>
      <c r="H138" s="38"/>
      <c r="I138" s="38"/>
      <c r="J138" s="38"/>
      <c r="K138" s="38"/>
      <c r="L138" s="38"/>
      <c r="M138" s="38"/>
      <c r="N138" s="38"/>
      <c r="O138" s="38"/>
      <c r="P138" s="38"/>
      <c r="Q138" s="38"/>
      <c r="R138" s="38"/>
      <c r="S138" s="38"/>
      <c r="T138" s="38"/>
      <c r="U138" s="38"/>
      <c r="V138" s="38"/>
      <c r="W138" s="38"/>
      <c r="X138" s="38"/>
      <c r="Y138" s="38"/>
      <c r="Z138" s="38"/>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row>
    <row r="139" spans="7:205" ht="20.100000000000001" customHeight="1">
      <c r="G139" s="38"/>
      <c r="H139" s="38"/>
      <c r="I139" s="38"/>
      <c r="J139" s="38"/>
      <c r="K139" s="38"/>
      <c r="L139" s="38"/>
      <c r="M139" s="38"/>
      <c r="N139" s="38"/>
      <c r="O139" s="38"/>
      <c r="P139" s="38"/>
      <c r="Q139" s="38"/>
      <c r="R139" s="38"/>
      <c r="S139" s="38"/>
      <c r="T139" s="38"/>
      <c r="U139" s="38"/>
      <c r="V139" s="38"/>
      <c r="W139" s="38"/>
      <c r="X139" s="38"/>
      <c r="Y139" s="38"/>
      <c r="Z139" s="38"/>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row>
    <row r="140" spans="7:205" ht="20.100000000000001" customHeight="1">
      <c r="G140" s="38"/>
      <c r="H140" s="38"/>
      <c r="I140" s="38"/>
      <c r="J140" s="38"/>
      <c r="K140" s="38"/>
      <c r="L140" s="38"/>
      <c r="M140" s="38"/>
      <c r="N140" s="38"/>
      <c r="O140" s="38"/>
      <c r="P140" s="38"/>
      <c r="Q140" s="38"/>
      <c r="R140" s="38"/>
      <c r="S140" s="38"/>
      <c r="T140" s="38"/>
      <c r="U140" s="38"/>
      <c r="V140" s="38"/>
      <c r="W140" s="38"/>
      <c r="X140" s="38"/>
      <c r="Y140" s="38"/>
      <c r="Z140" s="38"/>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row>
    <row r="141" spans="7:205" ht="20.100000000000001" customHeight="1">
      <c r="G141" s="38"/>
      <c r="H141" s="38"/>
      <c r="I141" s="38"/>
      <c r="J141" s="38"/>
      <c r="K141" s="38"/>
      <c r="L141" s="38"/>
      <c r="M141" s="38"/>
      <c r="N141" s="38"/>
      <c r="O141" s="38"/>
      <c r="P141" s="38"/>
      <c r="Q141" s="38"/>
      <c r="R141" s="38"/>
      <c r="S141" s="38"/>
      <c r="T141" s="38"/>
      <c r="U141" s="38"/>
      <c r="V141" s="38"/>
      <c r="W141" s="38"/>
      <c r="X141" s="38"/>
      <c r="Y141" s="38"/>
      <c r="Z141" s="38"/>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row>
    <row r="142" spans="7:205" ht="20.100000000000001" customHeight="1">
      <c r="G142" s="38"/>
      <c r="H142" s="38"/>
      <c r="I142" s="38"/>
      <c r="J142" s="38"/>
      <c r="K142" s="38"/>
      <c r="L142" s="38"/>
      <c r="M142" s="38"/>
      <c r="N142" s="38"/>
      <c r="O142" s="38"/>
      <c r="P142" s="38"/>
      <c r="Q142" s="38"/>
      <c r="R142" s="38"/>
      <c r="S142" s="38"/>
      <c r="T142" s="38"/>
      <c r="U142" s="38"/>
      <c r="V142" s="38"/>
      <c r="W142" s="38"/>
      <c r="X142" s="38"/>
      <c r="Y142" s="38"/>
      <c r="Z142" s="38"/>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row>
    <row r="143" spans="7:205" ht="20.100000000000001" customHeight="1">
      <c r="G143" s="38"/>
      <c r="H143" s="38"/>
      <c r="I143" s="38"/>
      <c r="J143" s="38"/>
      <c r="K143" s="38"/>
      <c r="L143" s="38"/>
      <c r="M143" s="38"/>
      <c r="N143" s="38"/>
      <c r="O143" s="38"/>
      <c r="P143" s="38"/>
      <c r="Q143" s="38"/>
      <c r="R143" s="38"/>
      <c r="S143" s="38"/>
      <c r="T143" s="38"/>
      <c r="U143" s="38"/>
      <c r="V143" s="38"/>
      <c r="W143" s="38"/>
      <c r="X143" s="38"/>
      <c r="Y143" s="38"/>
      <c r="Z143" s="38"/>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row>
    <row r="144" spans="7:205" ht="20.100000000000001" customHeight="1">
      <c r="G144" s="38"/>
      <c r="H144" s="38"/>
      <c r="I144" s="38"/>
      <c r="J144" s="38"/>
      <c r="K144" s="38"/>
      <c r="L144" s="38"/>
      <c r="M144" s="38"/>
      <c r="N144" s="38"/>
      <c r="O144" s="38"/>
      <c r="P144" s="38"/>
      <c r="Q144" s="38"/>
      <c r="R144" s="38"/>
      <c r="S144" s="38"/>
      <c r="T144" s="38"/>
      <c r="U144" s="38"/>
      <c r="V144" s="38"/>
      <c r="W144" s="38"/>
      <c r="X144" s="38"/>
      <c r="Y144" s="38"/>
      <c r="Z144" s="38"/>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row>
    <row r="145" spans="7:205" ht="20.100000000000001" customHeight="1">
      <c r="G145" s="38"/>
      <c r="H145" s="38"/>
      <c r="I145" s="38"/>
      <c r="J145" s="38"/>
      <c r="K145" s="38"/>
      <c r="L145" s="38"/>
      <c r="M145" s="38"/>
      <c r="N145" s="38"/>
      <c r="O145" s="38"/>
      <c r="P145" s="38"/>
      <c r="Q145" s="38"/>
      <c r="R145" s="38"/>
      <c r="S145" s="38"/>
      <c r="T145" s="38"/>
      <c r="U145" s="38"/>
      <c r="V145" s="38"/>
      <c r="W145" s="38"/>
      <c r="X145" s="38"/>
      <c r="Y145" s="38"/>
      <c r="Z145" s="38"/>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row>
    <row r="146" spans="7:205" ht="20.100000000000001" customHeight="1">
      <c r="G146" s="38"/>
      <c r="H146" s="38"/>
      <c r="I146" s="38"/>
      <c r="J146" s="38"/>
      <c r="K146" s="38"/>
      <c r="L146" s="38"/>
      <c r="M146" s="38"/>
      <c r="N146" s="38"/>
      <c r="O146" s="38"/>
      <c r="P146" s="38"/>
      <c r="Q146" s="38"/>
      <c r="R146" s="38"/>
      <c r="S146" s="38"/>
      <c r="T146" s="38"/>
      <c r="U146" s="38"/>
      <c r="V146" s="38"/>
      <c r="W146" s="38"/>
      <c r="X146" s="38"/>
      <c r="Y146" s="38"/>
      <c r="Z146" s="38"/>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row>
    <row r="147" spans="7:205" ht="20.100000000000001" customHeight="1">
      <c r="G147" s="38"/>
      <c r="H147" s="38"/>
      <c r="I147" s="38"/>
      <c r="J147" s="38"/>
      <c r="K147" s="38"/>
      <c r="L147" s="38"/>
      <c r="M147" s="38"/>
      <c r="N147" s="38"/>
      <c r="O147" s="38"/>
      <c r="P147" s="38"/>
      <c r="Q147" s="38"/>
      <c r="R147" s="38"/>
      <c r="S147" s="38"/>
      <c r="T147" s="38"/>
      <c r="U147" s="38"/>
      <c r="V147" s="38"/>
      <c r="W147" s="38"/>
      <c r="X147" s="38"/>
      <c r="Y147" s="38"/>
      <c r="Z147" s="38"/>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row>
    <row r="148" spans="7:205" ht="20.100000000000001" customHeight="1">
      <c r="G148" s="38"/>
      <c r="H148" s="38"/>
      <c r="I148" s="38"/>
      <c r="J148" s="38"/>
      <c r="K148" s="38"/>
      <c r="L148" s="38"/>
      <c r="M148" s="38"/>
      <c r="N148" s="38"/>
      <c r="O148" s="38"/>
      <c r="P148" s="38"/>
      <c r="Q148" s="38"/>
      <c r="R148" s="38"/>
      <c r="S148" s="38"/>
      <c r="T148" s="38"/>
      <c r="U148" s="38"/>
      <c r="V148" s="38"/>
      <c r="W148" s="38"/>
      <c r="X148" s="38"/>
      <c r="Y148" s="38"/>
      <c r="Z148" s="38"/>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row>
    <row r="149" spans="7:205" ht="20.100000000000001" customHeight="1">
      <c r="G149" s="38"/>
      <c r="H149" s="38"/>
      <c r="I149" s="38"/>
      <c r="J149" s="38"/>
      <c r="K149" s="38"/>
      <c r="L149" s="38"/>
      <c r="M149" s="38"/>
      <c r="N149" s="38"/>
      <c r="O149" s="38"/>
      <c r="P149" s="38"/>
      <c r="Q149" s="38"/>
      <c r="R149" s="38"/>
      <c r="S149" s="38"/>
      <c r="T149" s="38"/>
      <c r="U149" s="38"/>
      <c r="V149" s="38"/>
      <c r="W149" s="38"/>
      <c r="X149" s="38"/>
      <c r="Y149" s="38"/>
      <c r="Z149" s="38"/>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row>
    <row r="150" spans="7:205" ht="20.100000000000001" customHeight="1">
      <c r="G150" s="38"/>
      <c r="H150" s="38"/>
      <c r="I150" s="38"/>
      <c r="J150" s="38"/>
      <c r="K150" s="38"/>
      <c r="L150" s="38"/>
      <c r="M150" s="38"/>
      <c r="N150" s="38"/>
      <c r="O150" s="38"/>
      <c r="P150" s="38"/>
      <c r="Q150" s="38"/>
      <c r="R150" s="38"/>
      <c r="S150" s="38"/>
      <c r="T150" s="38"/>
      <c r="U150" s="38"/>
      <c r="V150" s="38"/>
      <c r="W150" s="38"/>
      <c r="X150" s="38"/>
      <c r="Y150" s="38"/>
      <c r="Z150" s="38"/>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row>
    <row r="151" spans="7:205" ht="20.100000000000001" customHeight="1">
      <c r="G151" s="38"/>
      <c r="H151" s="38"/>
      <c r="I151" s="38"/>
      <c r="J151" s="38"/>
      <c r="K151" s="38"/>
      <c r="L151" s="38"/>
      <c r="M151" s="38"/>
      <c r="N151" s="38"/>
      <c r="O151" s="38"/>
      <c r="P151" s="38"/>
      <c r="Q151" s="38"/>
      <c r="R151" s="38"/>
      <c r="S151" s="38"/>
      <c r="T151" s="38"/>
      <c r="U151" s="38"/>
      <c r="V151" s="38"/>
      <c r="W151" s="38"/>
      <c r="X151" s="38"/>
      <c r="Y151" s="38"/>
      <c r="Z151" s="38"/>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row>
    <row r="152" spans="7:205" ht="20.100000000000001" customHeight="1">
      <c r="G152" s="38"/>
      <c r="H152" s="38"/>
      <c r="I152" s="38"/>
      <c r="J152" s="38"/>
      <c r="K152" s="38"/>
      <c r="L152" s="38"/>
      <c r="M152" s="38"/>
      <c r="N152" s="38"/>
      <c r="O152" s="38"/>
      <c r="P152" s="38"/>
      <c r="Q152" s="38"/>
      <c r="R152" s="38"/>
      <c r="S152" s="38"/>
      <c r="T152" s="38"/>
      <c r="U152" s="38"/>
      <c r="V152" s="38"/>
      <c r="W152" s="38"/>
      <c r="X152" s="38"/>
      <c r="Y152" s="38"/>
      <c r="Z152" s="38"/>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row>
    <row r="153" spans="7:205" ht="20.100000000000001" customHeight="1">
      <c r="G153" s="38"/>
      <c r="H153" s="38"/>
      <c r="I153" s="38"/>
      <c r="J153" s="38"/>
      <c r="K153" s="38"/>
      <c r="L153" s="38"/>
      <c r="M153" s="38"/>
      <c r="N153" s="38"/>
      <c r="O153" s="38"/>
      <c r="P153" s="38"/>
      <c r="Q153" s="38"/>
      <c r="R153" s="38"/>
      <c r="S153" s="38"/>
      <c r="T153" s="38"/>
      <c r="U153" s="38"/>
      <c r="V153" s="38"/>
      <c r="W153" s="38"/>
      <c r="X153" s="38"/>
      <c r="Y153" s="38"/>
      <c r="Z153" s="38"/>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row>
    <row r="154" spans="7:205" ht="20.100000000000001" customHeight="1">
      <c r="G154" s="38"/>
      <c r="H154" s="38"/>
      <c r="I154" s="38"/>
      <c r="J154" s="38"/>
      <c r="K154" s="38"/>
      <c r="L154" s="38"/>
      <c r="M154" s="38"/>
      <c r="N154" s="38"/>
      <c r="O154" s="38"/>
      <c r="P154" s="38"/>
      <c r="Q154" s="38"/>
      <c r="R154" s="38"/>
      <c r="S154" s="38"/>
      <c r="T154" s="38"/>
      <c r="U154" s="38"/>
      <c r="V154" s="38"/>
      <c r="W154" s="38"/>
      <c r="X154" s="38"/>
      <c r="Y154" s="38"/>
      <c r="Z154" s="38"/>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row>
    <row r="155" spans="7:205" ht="20.100000000000001" customHeight="1">
      <c r="G155" s="38"/>
      <c r="H155" s="38"/>
      <c r="I155" s="38"/>
      <c r="J155" s="38"/>
      <c r="K155" s="38"/>
      <c r="L155" s="38"/>
      <c r="M155" s="38"/>
      <c r="N155" s="38"/>
      <c r="O155" s="38"/>
      <c r="P155" s="38"/>
      <c r="Q155" s="38"/>
      <c r="R155" s="38"/>
      <c r="S155" s="38"/>
      <c r="T155" s="38"/>
      <c r="U155" s="38"/>
      <c r="V155" s="38"/>
      <c r="W155" s="38"/>
      <c r="X155" s="38"/>
      <c r="Y155" s="38"/>
      <c r="Z155" s="38"/>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row>
    <row r="156" spans="7:205" ht="20.100000000000001" customHeight="1">
      <c r="G156" s="38"/>
      <c r="H156" s="38"/>
      <c r="I156" s="38"/>
      <c r="J156" s="38"/>
      <c r="K156" s="38"/>
      <c r="L156" s="38"/>
      <c r="M156" s="38"/>
      <c r="N156" s="38"/>
      <c r="O156" s="38"/>
      <c r="P156" s="38"/>
      <c r="Q156" s="38"/>
      <c r="R156" s="38"/>
      <c r="S156" s="38"/>
      <c r="T156" s="38"/>
      <c r="U156" s="38"/>
      <c r="V156" s="38"/>
      <c r="W156" s="38"/>
      <c r="X156" s="38"/>
      <c r="Y156" s="38"/>
      <c r="Z156" s="38"/>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row>
    <row r="157" spans="7:205" ht="20.100000000000001" customHeight="1">
      <c r="G157" s="38"/>
      <c r="H157" s="38"/>
      <c r="I157" s="38"/>
      <c r="J157" s="38"/>
      <c r="K157" s="38"/>
      <c r="L157" s="38"/>
      <c r="M157" s="38"/>
      <c r="N157" s="38"/>
      <c r="O157" s="38"/>
      <c r="P157" s="38"/>
      <c r="Q157" s="38"/>
      <c r="R157" s="38"/>
      <c r="S157" s="38"/>
      <c r="T157" s="38"/>
      <c r="U157" s="38"/>
      <c r="V157" s="38"/>
      <c r="W157" s="38"/>
      <c r="X157" s="38"/>
      <c r="Y157" s="38"/>
      <c r="Z157" s="38"/>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row>
    <row r="158" spans="7:205" ht="20.100000000000001" customHeight="1">
      <c r="G158" s="38"/>
      <c r="H158" s="38"/>
      <c r="I158" s="38"/>
      <c r="J158" s="38"/>
      <c r="K158" s="38"/>
      <c r="L158" s="38"/>
      <c r="M158" s="38"/>
      <c r="N158" s="38"/>
      <c r="O158" s="38"/>
      <c r="P158" s="38"/>
      <c r="Q158" s="38"/>
      <c r="R158" s="38"/>
      <c r="S158" s="38"/>
      <c r="T158" s="38"/>
      <c r="U158" s="38"/>
      <c r="V158" s="38"/>
      <c r="W158" s="38"/>
      <c r="X158" s="38"/>
      <c r="Y158" s="38"/>
      <c r="Z158" s="38"/>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row>
    <row r="159" spans="7:205" ht="20.100000000000001" customHeight="1">
      <c r="G159" s="38"/>
      <c r="H159" s="38"/>
      <c r="I159" s="38"/>
      <c r="J159" s="38"/>
      <c r="K159" s="38"/>
      <c r="L159" s="38"/>
      <c r="M159" s="38"/>
      <c r="N159" s="38"/>
      <c r="O159" s="38"/>
      <c r="P159" s="38"/>
      <c r="Q159" s="38"/>
      <c r="R159" s="38"/>
      <c r="S159" s="38"/>
      <c r="T159" s="38"/>
      <c r="U159" s="38"/>
      <c r="V159" s="38"/>
      <c r="W159" s="38"/>
      <c r="X159" s="38"/>
      <c r="Y159" s="38"/>
      <c r="Z159" s="38"/>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row>
    <row r="160" spans="7:205" ht="20.100000000000001" customHeight="1">
      <c r="G160" s="38"/>
      <c r="H160" s="38"/>
      <c r="I160" s="38"/>
      <c r="J160" s="38"/>
      <c r="K160" s="38"/>
      <c r="L160" s="38"/>
      <c r="M160" s="38"/>
      <c r="N160" s="38"/>
      <c r="O160" s="38"/>
      <c r="P160" s="38"/>
      <c r="Q160" s="38"/>
      <c r="R160" s="38"/>
      <c r="S160" s="38"/>
      <c r="T160" s="38"/>
      <c r="U160" s="38"/>
      <c r="V160" s="38"/>
      <c r="W160" s="38"/>
      <c r="X160" s="38"/>
      <c r="Y160" s="38"/>
      <c r="Z160" s="38"/>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row>
    <row r="161" spans="7:205" ht="20.100000000000001" customHeight="1">
      <c r="G161" s="38"/>
      <c r="H161" s="38"/>
      <c r="I161" s="38"/>
      <c r="J161" s="38"/>
      <c r="K161" s="38"/>
      <c r="L161" s="38"/>
      <c r="M161" s="38"/>
      <c r="N161" s="38"/>
      <c r="O161" s="38"/>
      <c r="P161" s="38"/>
      <c r="Q161" s="38"/>
      <c r="R161" s="38"/>
      <c r="S161" s="38"/>
      <c r="T161" s="38"/>
      <c r="U161" s="38"/>
      <c r="V161" s="38"/>
      <c r="W161" s="38"/>
      <c r="X161" s="38"/>
      <c r="Y161" s="38"/>
      <c r="Z161" s="38"/>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row>
    <row r="162" spans="7:205" ht="20.100000000000001" customHeight="1">
      <c r="G162" s="38"/>
      <c r="H162" s="38"/>
      <c r="I162" s="38"/>
      <c r="J162" s="38"/>
      <c r="K162" s="38"/>
      <c r="L162" s="38"/>
      <c r="M162" s="38"/>
      <c r="N162" s="38"/>
      <c r="O162" s="38"/>
      <c r="P162" s="38"/>
      <c r="Q162" s="38"/>
      <c r="R162" s="38"/>
      <c r="S162" s="38"/>
      <c r="T162" s="38"/>
      <c r="U162" s="38"/>
      <c r="V162" s="38"/>
      <c r="W162" s="38"/>
      <c r="X162" s="38"/>
      <c r="Y162" s="38"/>
      <c r="Z162" s="38"/>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row>
    <row r="163" spans="7:205" ht="20.100000000000001" customHeight="1">
      <c r="G163" s="38"/>
      <c r="H163" s="38"/>
      <c r="I163" s="38"/>
      <c r="J163" s="38"/>
      <c r="K163" s="38"/>
      <c r="L163" s="38"/>
      <c r="M163" s="38"/>
      <c r="N163" s="38"/>
      <c r="O163" s="38"/>
      <c r="P163" s="38"/>
      <c r="Q163" s="38"/>
      <c r="R163" s="38"/>
      <c r="S163" s="38"/>
      <c r="T163" s="38"/>
      <c r="U163" s="38"/>
      <c r="V163" s="38"/>
      <c r="W163" s="38"/>
      <c r="X163" s="38"/>
      <c r="Y163" s="38"/>
      <c r="Z163" s="38"/>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row>
    <row r="164" spans="7:205" ht="20.100000000000001" customHeight="1">
      <c r="G164" s="38"/>
      <c r="H164" s="38"/>
      <c r="I164" s="38"/>
      <c r="J164" s="38"/>
      <c r="K164" s="38"/>
      <c r="L164" s="38"/>
      <c r="M164" s="38"/>
      <c r="N164" s="38"/>
      <c r="O164" s="38"/>
      <c r="P164" s="38"/>
      <c r="Q164" s="38"/>
      <c r="R164" s="38"/>
      <c r="S164" s="38"/>
      <c r="T164" s="38"/>
      <c r="U164" s="38"/>
      <c r="V164" s="38"/>
      <c r="W164" s="38"/>
      <c r="X164" s="38"/>
      <c r="Y164" s="38"/>
      <c r="Z164" s="38"/>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row>
    <row r="165" spans="7:205" ht="20.100000000000001" customHeight="1">
      <c r="G165" s="38"/>
      <c r="H165" s="38"/>
      <c r="I165" s="38"/>
      <c r="J165" s="38"/>
      <c r="K165" s="38"/>
      <c r="L165" s="38"/>
      <c r="M165" s="38"/>
      <c r="N165" s="38"/>
      <c r="O165" s="38"/>
      <c r="P165" s="38"/>
      <c r="Q165" s="38"/>
      <c r="R165" s="38"/>
      <c r="S165" s="38"/>
      <c r="T165" s="38"/>
      <c r="U165" s="38"/>
      <c r="V165" s="38"/>
      <c r="W165" s="38"/>
      <c r="X165" s="38"/>
      <c r="Y165" s="38"/>
      <c r="Z165" s="38"/>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row>
    <row r="166" spans="7:205" ht="20.100000000000001" customHeight="1">
      <c r="G166" s="38"/>
      <c r="H166" s="38"/>
      <c r="I166" s="38"/>
      <c r="J166" s="38"/>
      <c r="K166" s="38"/>
      <c r="L166" s="38"/>
      <c r="M166" s="38"/>
      <c r="N166" s="38"/>
      <c r="O166" s="38"/>
      <c r="P166" s="38"/>
      <c r="Q166" s="38"/>
      <c r="R166" s="38"/>
      <c r="S166" s="38"/>
      <c r="T166" s="38"/>
      <c r="U166" s="38"/>
      <c r="V166" s="38"/>
      <c r="W166" s="38"/>
      <c r="X166" s="38"/>
      <c r="Y166" s="38"/>
      <c r="Z166" s="38"/>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row>
    <row r="167" spans="7:205" ht="20.100000000000001" customHeight="1">
      <c r="G167" s="38"/>
      <c r="H167" s="38"/>
      <c r="I167" s="38"/>
      <c r="J167" s="38"/>
      <c r="K167" s="38"/>
      <c r="L167" s="38"/>
      <c r="M167" s="38"/>
      <c r="N167" s="38"/>
      <c r="O167" s="38"/>
      <c r="P167" s="38"/>
      <c r="Q167" s="38"/>
      <c r="R167" s="38"/>
      <c r="S167" s="38"/>
      <c r="T167" s="38"/>
      <c r="U167" s="38"/>
      <c r="V167" s="38"/>
      <c r="W167" s="38"/>
      <c r="X167" s="38"/>
      <c r="Y167" s="38"/>
      <c r="Z167" s="38"/>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row>
    <row r="168" spans="7:205" ht="20.100000000000001" customHeight="1">
      <c r="G168" s="38"/>
      <c r="H168" s="38"/>
      <c r="I168" s="38"/>
      <c r="J168" s="38"/>
      <c r="K168" s="38"/>
      <c r="L168" s="38"/>
      <c r="M168" s="38"/>
      <c r="N168" s="38"/>
      <c r="O168" s="38"/>
      <c r="P168" s="38"/>
      <c r="Q168" s="38"/>
      <c r="R168" s="38"/>
      <c r="S168" s="38"/>
      <c r="T168" s="38"/>
      <c r="U168" s="38"/>
      <c r="V168" s="38"/>
      <c r="W168" s="38"/>
      <c r="X168" s="38"/>
      <c r="Y168" s="38"/>
      <c r="Z168" s="38"/>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row>
    <row r="169" spans="7:205" ht="20.100000000000001" customHeight="1">
      <c r="G169" s="38"/>
      <c r="H169" s="38"/>
      <c r="I169" s="38"/>
      <c r="J169" s="38"/>
      <c r="K169" s="38"/>
      <c r="L169" s="38"/>
      <c r="M169" s="38"/>
      <c r="N169" s="38"/>
      <c r="O169" s="38"/>
      <c r="P169" s="38"/>
      <c r="Q169" s="38"/>
      <c r="R169" s="38"/>
      <c r="S169" s="38"/>
      <c r="T169" s="38"/>
      <c r="U169" s="38"/>
      <c r="V169" s="38"/>
      <c r="W169" s="38"/>
      <c r="X169" s="38"/>
      <c r="Y169" s="38"/>
      <c r="Z169" s="38"/>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row>
    <row r="170" spans="7:205" ht="20.100000000000001" customHeight="1">
      <c r="G170" s="38"/>
      <c r="H170" s="38"/>
      <c r="I170" s="38"/>
      <c r="J170" s="38"/>
      <c r="K170" s="38"/>
      <c r="L170" s="38"/>
      <c r="M170" s="38"/>
      <c r="N170" s="38"/>
      <c r="O170" s="38"/>
      <c r="P170" s="38"/>
      <c r="Q170" s="38"/>
      <c r="R170" s="38"/>
      <c r="S170" s="38"/>
      <c r="T170" s="38"/>
      <c r="U170" s="38"/>
      <c r="V170" s="38"/>
      <c r="W170" s="38"/>
      <c r="X170" s="38"/>
      <c r="Y170" s="38"/>
      <c r="Z170" s="38"/>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row>
    <row r="171" spans="7:205" ht="20.100000000000001" customHeight="1">
      <c r="G171" s="38"/>
      <c r="H171" s="38"/>
      <c r="I171" s="38"/>
      <c r="J171" s="38"/>
      <c r="K171" s="38"/>
      <c r="L171" s="38"/>
      <c r="M171" s="38"/>
      <c r="N171" s="38"/>
      <c r="O171" s="38"/>
      <c r="P171" s="38"/>
      <c r="Q171" s="38"/>
      <c r="R171" s="38"/>
      <c r="S171" s="38"/>
      <c r="T171" s="38"/>
      <c r="U171" s="38"/>
      <c r="V171" s="38"/>
      <c r="W171" s="38"/>
      <c r="X171" s="38"/>
      <c r="Y171" s="38"/>
      <c r="Z171" s="38"/>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row>
    <row r="172" spans="7:205" ht="20.100000000000001" customHeight="1">
      <c r="G172" s="38"/>
      <c r="H172" s="38"/>
      <c r="I172" s="38"/>
      <c r="J172" s="38"/>
      <c r="K172" s="38"/>
      <c r="L172" s="38"/>
      <c r="M172" s="38"/>
      <c r="N172" s="38"/>
      <c r="O172" s="38"/>
      <c r="P172" s="38"/>
      <c r="Q172" s="38"/>
      <c r="R172" s="38"/>
      <c r="S172" s="38"/>
      <c r="T172" s="38"/>
      <c r="U172" s="38"/>
      <c r="V172" s="38"/>
      <c r="W172" s="38"/>
      <c r="X172" s="38"/>
      <c r="Y172" s="38"/>
      <c r="Z172" s="38"/>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row>
    <row r="173" spans="7:205" ht="20.100000000000001" customHeight="1">
      <c r="G173" s="38"/>
      <c r="H173" s="38"/>
      <c r="I173" s="38"/>
      <c r="J173" s="38"/>
      <c r="K173" s="38"/>
      <c r="L173" s="38"/>
      <c r="M173" s="38"/>
      <c r="N173" s="38"/>
      <c r="O173" s="38"/>
      <c r="P173" s="38"/>
      <c r="Q173" s="38"/>
      <c r="R173" s="38"/>
      <c r="S173" s="38"/>
      <c r="T173" s="38"/>
      <c r="U173" s="38"/>
      <c r="V173" s="38"/>
      <c r="W173" s="38"/>
      <c r="X173" s="38"/>
      <c r="Y173" s="38"/>
      <c r="Z173" s="38"/>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row>
    <row r="174" spans="7:205" ht="20.100000000000001" customHeight="1">
      <c r="G174" s="38"/>
      <c r="H174" s="38"/>
      <c r="I174" s="38"/>
      <c r="J174" s="38"/>
      <c r="K174" s="38"/>
      <c r="L174" s="38"/>
      <c r="M174" s="38"/>
      <c r="N174" s="38"/>
      <c r="O174" s="38"/>
      <c r="P174" s="38"/>
      <c r="Q174" s="38"/>
      <c r="R174" s="38"/>
      <c r="S174" s="38"/>
      <c r="T174" s="38"/>
      <c r="U174" s="38"/>
      <c r="V174" s="38"/>
      <c r="W174" s="38"/>
      <c r="X174" s="38"/>
      <c r="Y174" s="38"/>
      <c r="Z174" s="38"/>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row>
    <row r="175" spans="7:205" ht="20.100000000000001" customHeight="1">
      <c r="G175" s="38"/>
      <c r="H175" s="38"/>
      <c r="I175" s="38"/>
      <c r="J175" s="38"/>
      <c r="K175" s="38"/>
      <c r="L175" s="38"/>
      <c r="M175" s="38"/>
      <c r="N175" s="38"/>
      <c r="O175" s="38"/>
      <c r="P175" s="38"/>
      <c r="Q175" s="38"/>
      <c r="R175" s="38"/>
      <c r="S175" s="38"/>
      <c r="T175" s="38"/>
      <c r="U175" s="38"/>
      <c r="V175" s="38"/>
      <c r="W175" s="38"/>
      <c r="X175" s="38"/>
      <c r="Y175" s="38"/>
      <c r="Z175" s="38"/>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row>
    <row r="176" spans="7:205" ht="20.100000000000001" customHeight="1">
      <c r="G176" s="38"/>
      <c r="H176" s="38"/>
      <c r="I176" s="38"/>
      <c r="J176" s="38"/>
      <c r="K176" s="38"/>
      <c r="L176" s="38"/>
      <c r="M176" s="38"/>
      <c r="N176" s="38"/>
      <c r="O176" s="38"/>
      <c r="P176" s="38"/>
      <c r="Q176" s="38"/>
      <c r="R176" s="38"/>
      <c r="S176" s="38"/>
      <c r="T176" s="38"/>
      <c r="U176" s="38"/>
      <c r="V176" s="38"/>
      <c r="W176" s="38"/>
      <c r="X176" s="38"/>
      <c r="Y176" s="38"/>
      <c r="Z176" s="38"/>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row>
    <row r="177" spans="7:205" ht="20.100000000000001" customHeight="1">
      <c r="G177" s="38"/>
      <c r="H177" s="38"/>
      <c r="I177" s="38"/>
      <c r="J177" s="38"/>
      <c r="K177" s="38"/>
      <c r="L177" s="38"/>
      <c r="M177" s="38"/>
      <c r="N177" s="38"/>
      <c r="O177" s="38"/>
      <c r="P177" s="38"/>
      <c r="Q177" s="38"/>
      <c r="R177" s="38"/>
      <c r="S177" s="38"/>
      <c r="T177" s="38"/>
      <c r="U177" s="38"/>
      <c r="V177" s="38"/>
      <c r="W177" s="38"/>
      <c r="X177" s="38"/>
      <c r="Y177" s="38"/>
      <c r="Z177" s="38"/>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row>
    <row r="178" spans="7:205" ht="20.100000000000001" customHeight="1">
      <c r="G178" s="38"/>
      <c r="H178" s="38"/>
      <c r="I178" s="38"/>
      <c r="J178" s="38"/>
      <c r="K178" s="38"/>
      <c r="L178" s="38"/>
      <c r="M178" s="38"/>
      <c r="N178" s="38"/>
      <c r="O178" s="38"/>
      <c r="P178" s="38"/>
      <c r="Q178" s="38"/>
      <c r="R178" s="38"/>
      <c r="S178" s="38"/>
      <c r="T178" s="38"/>
      <c r="U178" s="38"/>
      <c r="V178" s="38"/>
      <c r="W178" s="38"/>
      <c r="X178" s="38"/>
      <c r="Y178" s="38"/>
      <c r="Z178" s="38"/>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row>
    <row r="179" spans="7:205" ht="20.100000000000001" customHeight="1">
      <c r="G179" s="38"/>
      <c r="H179" s="38"/>
      <c r="I179" s="38"/>
      <c r="J179" s="38"/>
      <c r="K179" s="38"/>
      <c r="L179" s="38"/>
      <c r="M179" s="38"/>
      <c r="N179" s="38"/>
      <c r="O179" s="38"/>
      <c r="P179" s="38"/>
      <c r="Q179" s="38"/>
      <c r="R179" s="38"/>
      <c r="S179" s="38"/>
      <c r="T179" s="38"/>
      <c r="U179" s="38"/>
      <c r="V179" s="38"/>
      <c r="W179" s="38"/>
      <c r="X179" s="38"/>
      <c r="Y179" s="38"/>
      <c r="Z179" s="38"/>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row>
    <row r="180" spans="7:205" ht="20.100000000000001" customHeight="1">
      <c r="G180" s="38"/>
      <c r="H180" s="38"/>
      <c r="I180" s="38"/>
      <c r="J180" s="38"/>
      <c r="K180" s="38"/>
      <c r="L180" s="38"/>
      <c r="M180" s="38"/>
      <c r="N180" s="38"/>
      <c r="O180" s="38"/>
      <c r="P180" s="38"/>
      <c r="Q180" s="38"/>
      <c r="R180" s="38"/>
      <c r="S180" s="38"/>
      <c r="T180" s="38"/>
      <c r="U180" s="38"/>
      <c r="V180" s="38"/>
      <c r="W180" s="38"/>
      <c r="X180" s="38"/>
      <c r="Y180" s="38"/>
      <c r="Z180" s="38"/>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row>
    <row r="181" spans="7:205" ht="20.100000000000001" customHeight="1">
      <c r="G181" s="38"/>
      <c r="H181" s="38"/>
      <c r="I181" s="38"/>
      <c r="J181" s="38"/>
      <c r="K181" s="38"/>
      <c r="L181" s="38"/>
      <c r="M181" s="38"/>
      <c r="N181" s="38"/>
      <c r="O181" s="38"/>
      <c r="P181" s="38"/>
      <c r="Q181" s="38"/>
      <c r="R181" s="38"/>
      <c r="S181" s="38"/>
      <c r="T181" s="38"/>
      <c r="U181" s="38"/>
      <c r="V181" s="38"/>
      <c r="W181" s="38"/>
      <c r="X181" s="38"/>
      <c r="Y181" s="38"/>
      <c r="Z181" s="38"/>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row>
    <row r="182" spans="7:205" ht="20.100000000000001" customHeight="1">
      <c r="G182" s="38"/>
      <c r="H182" s="38"/>
      <c r="I182" s="38"/>
      <c r="J182" s="38"/>
      <c r="K182" s="38"/>
      <c r="L182" s="38"/>
      <c r="M182" s="38"/>
      <c r="N182" s="38"/>
      <c r="O182" s="38"/>
      <c r="P182" s="38"/>
      <c r="Q182" s="38"/>
      <c r="R182" s="38"/>
      <c r="S182" s="38"/>
      <c r="T182" s="38"/>
      <c r="U182" s="38"/>
      <c r="V182" s="38"/>
      <c r="W182" s="38"/>
      <c r="X182" s="38"/>
      <c r="Y182" s="38"/>
      <c r="Z182" s="38"/>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row>
    <row r="183" spans="7:205" ht="20.100000000000001" customHeight="1">
      <c r="G183" s="38"/>
      <c r="H183" s="38"/>
      <c r="I183" s="38"/>
      <c r="J183" s="38"/>
      <c r="K183" s="38"/>
      <c r="L183" s="38"/>
      <c r="M183" s="38"/>
      <c r="N183" s="38"/>
      <c r="O183" s="38"/>
      <c r="P183" s="38"/>
      <c r="Q183" s="38"/>
      <c r="R183" s="38"/>
      <c r="S183" s="38"/>
      <c r="T183" s="38"/>
      <c r="U183" s="38"/>
      <c r="V183" s="38"/>
      <c r="W183" s="38"/>
      <c r="X183" s="38"/>
      <c r="Y183" s="38"/>
      <c r="Z183" s="38"/>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row>
    <row r="184" spans="7:205" ht="20.100000000000001" customHeight="1">
      <c r="G184" s="38"/>
      <c r="H184" s="38"/>
      <c r="I184" s="38"/>
      <c r="J184" s="38"/>
      <c r="K184" s="38"/>
      <c r="L184" s="38"/>
      <c r="M184" s="38"/>
      <c r="N184" s="38"/>
      <c r="O184" s="38"/>
      <c r="P184" s="38"/>
      <c r="Q184" s="38"/>
      <c r="R184" s="38"/>
      <c r="S184" s="38"/>
      <c r="T184" s="38"/>
      <c r="U184" s="38"/>
      <c r="V184" s="38"/>
      <c r="W184" s="38"/>
      <c r="X184" s="38"/>
      <c r="Y184" s="38"/>
      <c r="Z184" s="38"/>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row>
    <row r="185" spans="7:205" ht="20.100000000000001" customHeight="1">
      <c r="G185" s="38"/>
      <c r="H185" s="38"/>
      <c r="I185" s="38"/>
      <c r="J185" s="38"/>
      <c r="K185" s="38"/>
      <c r="L185" s="38"/>
      <c r="M185" s="38"/>
      <c r="N185" s="38"/>
      <c r="O185" s="38"/>
      <c r="P185" s="38"/>
      <c r="Q185" s="38"/>
      <c r="R185" s="38"/>
      <c r="S185" s="38"/>
      <c r="T185" s="38"/>
      <c r="U185" s="38"/>
      <c r="V185" s="38"/>
      <c r="W185" s="38"/>
      <c r="X185" s="38"/>
      <c r="Y185" s="38"/>
      <c r="Z185" s="38"/>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row>
    <row r="186" spans="7:205" ht="20.100000000000001" customHeight="1">
      <c r="G186" s="38"/>
      <c r="H186" s="38"/>
      <c r="I186" s="38"/>
      <c r="J186" s="38"/>
      <c r="K186" s="38"/>
      <c r="L186" s="38"/>
      <c r="M186" s="38"/>
      <c r="N186" s="38"/>
      <c r="O186" s="38"/>
      <c r="P186" s="38"/>
      <c r="Q186" s="38"/>
      <c r="R186" s="38"/>
      <c r="S186" s="38"/>
      <c r="T186" s="38"/>
      <c r="U186" s="38"/>
      <c r="V186" s="38"/>
      <c r="W186" s="38"/>
      <c r="X186" s="38"/>
      <c r="Y186" s="38"/>
      <c r="Z186" s="38"/>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row>
    <row r="187" spans="7:205" ht="20.100000000000001" customHeight="1">
      <c r="G187" s="38"/>
      <c r="H187" s="38"/>
      <c r="I187" s="38"/>
      <c r="J187" s="38"/>
      <c r="K187" s="38"/>
      <c r="L187" s="38"/>
      <c r="M187" s="38"/>
      <c r="N187" s="38"/>
      <c r="O187" s="38"/>
      <c r="P187" s="38"/>
      <c r="Q187" s="38"/>
      <c r="R187" s="38"/>
      <c r="S187" s="38"/>
      <c r="T187" s="38"/>
      <c r="U187" s="38"/>
      <c r="V187" s="38"/>
      <c r="W187" s="38"/>
      <c r="X187" s="38"/>
      <c r="Y187" s="38"/>
      <c r="Z187" s="38"/>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row>
    <row r="188" spans="7:205" ht="20.100000000000001" customHeight="1">
      <c r="G188" s="38"/>
      <c r="H188" s="38"/>
      <c r="I188" s="38"/>
      <c r="J188" s="38"/>
      <c r="K188" s="38"/>
      <c r="L188" s="38"/>
      <c r="M188" s="38"/>
      <c r="N188" s="38"/>
      <c r="O188" s="38"/>
      <c r="P188" s="38"/>
      <c r="Q188" s="38"/>
      <c r="R188" s="38"/>
      <c r="S188" s="38"/>
      <c r="T188" s="38"/>
      <c r="U188" s="38"/>
      <c r="V188" s="38"/>
      <c r="W188" s="38"/>
      <c r="X188" s="38"/>
      <c r="Y188" s="38"/>
      <c r="Z188" s="38"/>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row>
    <row r="189" spans="7:205" ht="20.100000000000001" customHeight="1">
      <c r="G189" s="38"/>
      <c r="H189" s="38"/>
      <c r="I189" s="38"/>
      <c r="J189" s="38"/>
      <c r="K189" s="38"/>
      <c r="L189" s="38"/>
      <c r="M189" s="38"/>
      <c r="N189" s="38"/>
      <c r="O189" s="38"/>
      <c r="P189" s="38"/>
      <c r="Q189" s="38"/>
      <c r="R189" s="38"/>
      <c r="S189" s="38"/>
      <c r="T189" s="38"/>
      <c r="U189" s="38"/>
      <c r="V189" s="38"/>
      <c r="W189" s="38"/>
      <c r="X189" s="38"/>
      <c r="Y189" s="38"/>
      <c r="Z189" s="38"/>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row>
    <row r="190" spans="7:205" ht="20.100000000000001" customHeight="1">
      <c r="G190" s="38"/>
      <c r="H190" s="38"/>
      <c r="I190" s="38"/>
      <c r="J190" s="38"/>
      <c r="K190" s="38"/>
      <c r="L190" s="38"/>
      <c r="M190" s="38"/>
      <c r="N190" s="38"/>
      <c r="O190" s="38"/>
      <c r="P190" s="38"/>
      <c r="Q190" s="38"/>
      <c r="R190" s="38"/>
      <c r="S190" s="38"/>
      <c r="T190" s="38"/>
      <c r="U190" s="38"/>
      <c r="V190" s="38"/>
      <c r="W190" s="38"/>
      <c r="X190" s="38"/>
      <c r="Y190" s="38"/>
      <c r="Z190" s="38"/>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row>
    <row r="191" spans="7:205" ht="20.100000000000001" customHeight="1">
      <c r="G191" s="38"/>
      <c r="H191" s="38"/>
      <c r="I191" s="38"/>
      <c r="J191" s="38"/>
      <c r="K191" s="38"/>
      <c r="L191" s="38"/>
      <c r="M191" s="38"/>
      <c r="N191" s="38"/>
      <c r="O191" s="38"/>
      <c r="P191" s="38"/>
      <c r="Q191" s="38"/>
      <c r="R191" s="38"/>
      <c r="S191" s="38"/>
      <c r="T191" s="38"/>
      <c r="U191" s="38"/>
      <c r="V191" s="38"/>
      <c r="W191" s="38"/>
      <c r="X191" s="38"/>
      <c r="Y191" s="38"/>
      <c r="Z191" s="38"/>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row>
    <row r="192" spans="7:205" ht="20.100000000000001" customHeight="1">
      <c r="G192" s="38"/>
      <c r="H192" s="38"/>
      <c r="I192" s="38"/>
      <c r="J192" s="38"/>
      <c r="K192" s="38"/>
      <c r="L192" s="38"/>
      <c r="M192" s="38"/>
      <c r="N192" s="38"/>
      <c r="O192" s="38"/>
      <c r="P192" s="38"/>
      <c r="Q192" s="38"/>
      <c r="R192" s="38"/>
      <c r="S192" s="38"/>
      <c r="T192" s="38"/>
      <c r="U192" s="38"/>
      <c r="V192" s="38"/>
      <c r="W192" s="38"/>
      <c r="X192" s="38"/>
      <c r="Y192" s="38"/>
      <c r="Z192" s="38"/>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row>
    <row r="193" spans="7:205" ht="20.100000000000001" customHeight="1">
      <c r="G193" s="38"/>
      <c r="H193" s="38"/>
      <c r="I193" s="38"/>
      <c r="J193" s="38"/>
      <c r="K193" s="38"/>
      <c r="L193" s="38"/>
      <c r="M193" s="38"/>
      <c r="N193" s="38"/>
      <c r="O193" s="38"/>
      <c r="P193" s="38"/>
      <c r="Q193" s="38"/>
      <c r="R193" s="38"/>
      <c r="S193" s="38"/>
      <c r="T193" s="38"/>
      <c r="U193" s="38"/>
      <c r="V193" s="38"/>
      <c r="W193" s="38"/>
      <c r="X193" s="38"/>
      <c r="Y193" s="38"/>
      <c r="Z193" s="38"/>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row>
    <row r="194" spans="7:205" ht="20.100000000000001" customHeight="1">
      <c r="G194" s="38"/>
      <c r="H194" s="38"/>
      <c r="I194" s="38"/>
      <c r="J194" s="38"/>
      <c r="K194" s="38"/>
      <c r="L194" s="38"/>
      <c r="M194" s="38"/>
      <c r="N194" s="38"/>
      <c r="O194" s="38"/>
      <c r="P194" s="38"/>
      <c r="Q194" s="38"/>
      <c r="R194" s="38"/>
      <c r="S194" s="38"/>
      <c r="T194" s="38"/>
      <c r="U194" s="38"/>
      <c r="V194" s="38"/>
      <c r="W194" s="38"/>
      <c r="X194" s="38"/>
      <c r="Y194" s="38"/>
      <c r="Z194" s="38"/>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row>
    <row r="195" spans="7:205" ht="20.100000000000001" customHeight="1">
      <c r="G195" s="38"/>
      <c r="H195" s="38"/>
      <c r="I195" s="38"/>
      <c r="J195" s="38"/>
      <c r="K195" s="38"/>
      <c r="L195" s="38"/>
      <c r="M195" s="38"/>
      <c r="N195" s="38"/>
      <c r="O195" s="38"/>
      <c r="P195" s="38"/>
      <c r="Q195" s="38"/>
      <c r="R195" s="38"/>
      <c r="S195" s="38"/>
      <c r="T195" s="38"/>
      <c r="U195" s="38"/>
      <c r="V195" s="38"/>
      <c r="W195" s="38"/>
      <c r="X195" s="38"/>
      <c r="Y195" s="38"/>
      <c r="Z195" s="38"/>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row>
    <row r="196" spans="7:205" ht="20.100000000000001" customHeight="1">
      <c r="G196" s="38"/>
      <c r="H196" s="38"/>
      <c r="I196" s="38"/>
      <c r="J196" s="38"/>
      <c r="K196" s="38"/>
      <c r="L196" s="38"/>
      <c r="M196" s="38"/>
      <c r="N196" s="38"/>
      <c r="O196" s="38"/>
      <c r="P196" s="38"/>
      <c r="Q196" s="38"/>
      <c r="R196" s="38"/>
      <c r="S196" s="38"/>
      <c r="T196" s="38"/>
      <c r="U196" s="38"/>
      <c r="V196" s="38"/>
      <c r="W196" s="38"/>
      <c r="X196" s="38"/>
      <c r="Y196" s="38"/>
      <c r="Z196" s="38"/>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row>
    <row r="197" spans="7:205" ht="20.100000000000001" customHeight="1">
      <c r="G197" s="38"/>
      <c r="H197" s="38"/>
      <c r="I197" s="38"/>
      <c r="J197" s="38"/>
      <c r="K197" s="38"/>
      <c r="L197" s="38"/>
      <c r="M197" s="38"/>
      <c r="N197" s="38"/>
      <c r="O197" s="38"/>
      <c r="P197" s="38"/>
      <c r="Q197" s="38"/>
      <c r="R197" s="38"/>
      <c r="S197" s="38"/>
      <c r="T197" s="38"/>
      <c r="U197" s="38"/>
      <c r="V197" s="38"/>
      <c r="W197" s="38"/>
      <c r="X197" s="38"/>
      <c r="Y197" s="38"/>
      <c r="Z197" s="38"/>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row>
    <row r="198" spans="7:205" ht="20.100000000000001" customHeight="1">
      <c r="G198" s="38"/>
      <c r="H198" s="38"/>
      <c r="I198" s="38"/>
      <c r="J198" s="38"/>
      <c r="K198" s="38"/>
      <c r="L198" s="38"/>
      <c r="M198" s="38"/>
      <c r="N198" s="38"/>
      <c r="O198" s="38"/>
      <c r="P198" s="38"/>
      <c r="Q198" s="38"/>
      <c r="R198" s="38"/>
      <c r="S198" s="38"/>
      <c r="T198" s="38"/>
      <c r="U198" s="38"/>
      <c r="V198" s="38"/>
      <c r="W198" s="38"/>
      <c r="X198" s="38"/>
      <c r="Y198" s="38"/>
      <c r="Z198" s="38"/>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row>
    <row r="199" spans="7:205" ht="20.100000000000001" customHeight="1">
      <c r="G199" s="38"/>
      <c r="H199" s="38"/>
      <c r="I199" s="38"/>
      <c r="J199" s="38"/>
      <c r="K199" s="38"/>
      <c r="L199" s="38"/>
      <c r="M199" s="38"/>
      <c r="N199" s="38"/>
      <c r="O199" s="38"/>
      <c r="P199" s="38"/>
      <c r="Q199" s="38"/>
      <c r="R199" s="38"/>
      <c r="S199" s="38"/>
      <c r="T199" s="38"/>
      <c r="U199" s="38"/>
      <c r="V199" s="38"/>
      <c r="W199" s="38"/>
      <c r="X199" s="38"/>
      <c r="Y199" s="38"/>
      <c r="Z199" s="38"/>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row>
    <row r="200" spans="7:205" ht="20.100000000000001" customHeight="1">
      <c r="G200" s="38"/>
      <c r="H200" s="38"/>
      <c r="I200" s="38"/>
      <c r="J200" s="38"/>
      <c r="K200" s="38"/>
      <c r="L200" s="38"/>
      <c r="M200" s="38"/>
      <c r="N200" s="38"/>
      <c r="O200" s="38"/>
      <c r="P200" s="38"/>
      <c r="Q200" s="38"/>
      <c r="R200" s="38"/>
      <c r="S200" s="38"/>
      <c r="T200" s="38"/>
      <c r="U200" s="38"/>
      <c r="V200" s="38"/>
      <c r="W200" s="38"/>
      <c r="X200" s="38"/>
      <c r="Y200" s="38"/>
      <c r="Z200" s="38"/>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row>
    <row r="201" spans="7:205" ht="20.100000000000001" customHeight="1">
      <c r="G201" s="38"/>
      <c r="H201" s="38"/>
      <c r="I201" s="38"/>
      <c r="J201" s="38"/>
      <c r="K201" s="38"/>
      <c r="L201" s="38"/>
      <c r="M201" s="38"/>
      <c r="N201" s="38"/>
      <c r="O201" s="38"/>
      <c r="P201" s="38"/>
      <c r="Q201" s="38"/>
      <c r="R201" s="38"/>
      <c r="S201" s="38"/>
      <c r="T201" s="38"/>
      <c r="U201" s="38"/>
      <c r="V201" s="38"/>
      <c r="W201" s="38"/>
      <c r="X201" s="38"/>
      <c r="Y201" s="38"/>
      <c r="Z201" s="38"/>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row>
    <row r="202" spans="7:205" ht="20.100000000000001" customHeight="1">
      <c r="G202" s="38"/>
      <c r="H202" s="38"/>
      <c r="I202" s="38"/>
      <c r="J202" s="38"/>
      <c r="K202" s="38"/>
      <c r="L202" s="38"/>
      <c r="M202" s="38"/>
      <c r="N202" s="38"/>
      <c r="O202" s="38"/>
      <c r="P202" s="38"/>
      <c r="Q202" s="38"/>
      <c r="R202" s="38"/>
      <c r="S202" s="38"/>
      <c r="T202" s="38"/>
      <c r="U202" s="38"/>
      <c r="V202" s="38"/>
      <c r="W202" s="38"/>
      <c r="X202" s="38"/>
      <c r="Y202" s="38"/>
      <c r="Z202" s="38"/>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row>
    <row r="203" spans="7:205" ht="20.100000000000001" customHeight="1">
      <c r="G203" s="38"/>
      <c r="H203" s="38"/>
      <c r="I203" s="38"/>
      <c r="J203" s="38"/>
      <c r="K203" s="38"/>
      <c r="L203" s="38"/>
      <c r="M203" s="38"/>
      <c r="N203" s="38"/>
      <c r="O203" s="38"/>
      <c r="P203" s="38"/>
      <c r="Q203" s="38"/>
      <c r="R203" s="38"/>
      <c r="S203" s="38"/>
      <c r="T203" s="38"/>
      <c r="U203" s="38"/>
      <c r="V203" s="38"/>
      <c r="W203" s="38"/>
      <c r="X203" s="38"/>
      <c r="Y203" s="38"/>
      <c r="Z203" s="38"/>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row>
    <row r="204" spans="7:205" ht="20.100000000000001" customHeight="1">
      <c r="G204" s="38"/>
      <c r="H204" s="38"/>
      <c r="I204" s="38"/>
      <c r="J204" s="38"/>
      <c r="K204" s="38"/>
      <c r="L204" s="38"/>
      <c r="M204" s="38"/>
      <c r="N204" s="38"/>
      <c r="O204" s="38"/>
      <c r="P204" s="38"/>
      <c r="Q204" s="38"/>
      <c r="R204" s="38"/>
      <c r="S204" s="38"/>
      <c r="T204" s="38"/>
      <c r="U204" s="38"/>
      <c r="V204" s="38"/>
      <c r="W204" s="38"/>
      <c r="X204" s="38"/>
      <c r="Y204" s="38"/>
      <c r="Z204" s="38"/>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row>
    <row r="205" spans="7:205" ht="20.100000000000001" customHeight="1">
      <c r="G205" s="38"/>
      <c r="H205" s="38"/>
      <c r="I205" s="38"/>
      <c r="J205" s="38"/>
      <c r="K205" s="38"/>
      <c r="L205" s="38"/>
      <c r="M205" s="38"/>
      <c r="N205" s="38"/>
      <c r="O205" s="38"/>
      <c r="P205" s="38"/>
      <c r="Q205" s="38"/>
      <c r="R205" s="38"/>
      <c r="S205" s="38"/>
      <c r="T205" s="38"/>
      <c r="U205" s="38"/>
      <c r="V205" s="38"/>
      <c r="W205" s="38"/>
      <c r="X205" s="38"/>
      <c r="Y205" s="38"/>
      <c r="Z205" s="38"/>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row>
    <row r="206" spans="7:205" ht="20.100000000000001" customHeight="1">
      <c r="G206" s="38"/>
      <c r="H206" s="38"/>
      <c r="I206" s="38"/>
      <c r="J206" s="38"/>
      <c r="K206" s="38"/>
      <c r="L206" s="38"/>
      <c r="M206" s="38"/>
      <c r="N206" s="38"/>
      <c r="O206" s="38"/>
      <c r="P206" s="38"/>
      <c r="Q206" s="38"/>
      <c r="R206" s="38"/>
      <c r="S206" s="38"/>
      <c r="T206" s="38"/>
      <c r="U206" s="38"/>
      <c r="V206" s="38"/>
      <c r="W206" s="38"/>
      <c r="X206" s="38"/>
      <c r="Y206" s="38"/>
      <c r="Z206" s="38"/>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row>
    <row r="207" spans="7:205" ht="20.100000000000001" customHeight="1">
      <c r="G207" s="38"/>
      <c r="H207" s="38"/>
      <c r="I207" s="38"/>
      <c r="J207" s="38"/>
      <c r="K207" s="38"/>
      <c r="L207" s="38"/>
      <c r="M207" s="38"/>
      <c r="N207" s="38"/>
      <c r="O207" s="38"/>
      <c r="P207" s="38"/>
      <c r="Q207" s="38"/>
      <c r="R207" s="38"/>
      <c r="S207" s="38"/>
      <c r="T207" s="38"/>
      <c r="U207" s="38"/>
      <c r="V207" s="38"/>
      <c r="W207" s="38"/>
      <c r="X207" s="38"/>
      <c r="Y207" s="38"/>
      <c r="Z207" s="38"/>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row>
    <row r="208" spans="7:205" ht="20.100000000000001" customHeight="1">
      <c r="G208" s="38"/>
      <c r="H208" s="38"/>
      <c r="I208" s="38"/>
      <c r="J208" s="38"/>
      <c r="K208" s="38"/>
      <c r="L208" s="38"/>
      <c r="M208" s="38"/>
      <c r="N208" s="38"/>
      <c r="O208" s="38"/>
      <c r="P208" s="38"/>
      <c r="Q208" s="38"/>
      <c r="R208" s="38"/>
      <c r="S208" s="38"/>
      <c r="T208" s="38"/>
      <c r="U208" s="38"/>
      <c r="V208" s="38"/>
      <c r="W208" s="38"/>
      <c r="X208" s="38"/>
      <c r="Y208" s="38"/>
      <c r="Z208" s="38"/>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row>
    <row r="209" spans="7:205" ht="20.100000000000001" customHeight="1">
      <c r="G209" s="38"/>
      <c r="H209" s="38"/>
      <c r="I209" s="38"/>
      <c r="J209" s="38"/>
      <c r="K209" s="38"/>
      <c r="L209" s="38"/>
      <c r="M209" s="38"/>
      <c r="N209" s="38"/>
      <c r="O209" s="38"/>
      <c r="P209" s="38"/>
      <c r="Q209" s="38"/>
      <c r="R209" s="38"/>
      <c r="S209" s="38"/>
      <c r="T209" s="38"/>
      <c r="U209" s="38"/>
      <c r="V209" s="38"/>
      <c r="W209" s="38"/>
      <c r="X209" s="38"/>
      <c r="Y209" s="38"/>
      <c r="Z209" s="38"/>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row>
    <row r="210" spans="7:205" ht="20.100000000000001" customHeight="1">
      <c r="G210" s="38"/>
      <c r="H210" s="38"/>
      <c r="I210" s="38"/>
      <c r="J210" s="38"/>
      <c r="K210" s="38"/>
      <c r="L210" s="38"/>
      <c r="M210" s="38"/>
      <c r="N210" s="38"/>
      <c r="O210" s="38"/>
      <c r="P210" s="38"/>
      <c r="Q210" s="38"/>
      <c r="R210" s="38"/>
      <c r="S210" s="38"/>
      <c r="T210" s="38"/>
      <c r="U210" s="38"/>
      <c r="V210" s="38"/>
      <c r="W210" s="38"/>
      <c r="X210" s="38"/>
      <c r="Y210" s="38"/>
      <c r="Z210" s="38"/>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row>
    <row r="211" spans="7:205" ht="20.100000000000001" customHeight="1">
      <c r="G211" s="38"/>
      <c r="H211" s="38"/>
      <c r="I211" s="38"/>
      <c r="J211" s="38"/>
      <c r="K211" s="38"/>
      <c r="L211" s="38"/>
      <c r="M211" s="38"/>
      <c r="N211" s="38"/>
      <c r="O211" s="38"/>
      <c r="P211" s="38"/>
      <c r="Q211" s="38"/>
      <c r="R211" s="38"/>
      <c r="S211" s="38"/>
      <c r="T211" s="38"/>
      <c r="U211" s="38"/>
      <c r="V211" s="38"/>
      <c r="W211" s="38"/>
      <c r="X211" s="38"/>
      <c r="Y211" s="38"/>
      <c r="Z211" s="38"/>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row>
    <row r="212" spans="7:205" ht="20.100000000000001" customHeight="1">
      <c r="G212" s="38"/>
      <c r="H212" s="38"/>
      <c r="I212" s="38"/>
      <c r="J212" s="38"/>
      <c r="K212" s="38"/>
      <c r="L212" s="38"/>
      <c r="M212" s="38"/>
      <c r="N212" s="38"/>
      <c r="O212" s="38"/>
      <c r="P212" s="38"/>
      <c r="Q212" s="38"/>
      <c r="R212" s="38"/>
      <c r="S212" s="38"/>
      <c r="T212" s="38"/>
      <c r="U212" s="38"/>
      <c r="V212" s="38"/>
      <c r="W212" s="38"/>
      <c r="X212" s="38"/>
      <c r="Y212" s="38"/>
      <c r="Z212" s="38"/>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row>
    <row r="213" spans="7:205" ht="20.100000000000001" customHeight="1">
      <c r="G213" s="38"/>
      <c r="H213" s="38"/>
      <c r="I213" s="38"/>
      <c r="J213" s="38"/>
      <c r="K213" s="38"/>
      <c r="L213" s="38"/>
      <c r="M213" s="38"/>
      <c r="N213" s="38"/>
      <c r="O213" s="38"/>
      <c r="P213" s="38"/>
      <c r="Q213" s="38"/>
      <c r="R213" s="38"/>
      <c r="S213" s="38"/>
      <c r="T213" s="38"/>
      <c r="U213" s="38"/>
      <c r="V213" s="38"/>
      <c r="W213" s="38"/>
      <c r="X213" s="38"/>
      <c r="Y213" s="38"/>
      <c r="Z213" s="38"/>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row>
    <row r="214" spans="7:205" ht="20.100000000000001" customHeight="1">
      <c r="G214" s="38"/>
      <c r="H214" s="38"/>
      <c r="I214" s="38"/>
      <c r="J214" s="38"/>
      <c r="K214" s="38"/>
      <c r="L214" s="38"/>
      <c r="M214" s="38"/>
      <c r="N214" s="38"/>
      <c r="O214" s="38"/>
      <c r="P214" s="38"/>
      <c r="Q214" s="38"/>
      <c r="R214" s="38"/>
      <c r="S214" s="38"/>
      <c r="T214" s="38"/>
      <c r="U214" s="38"/>
      <c r="V214" s="38"/>
      <c r="W214" s="38"/>
      <c r="X214" s="38"/>
      <c r="Y214" s="38"/>
      <c r="Z214" s="38"/>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row>
    <row r="215" spans="7:205" ht="20.100000000000001" customHeight="1">
      <c r="G215" s="38"/>
      <c r="H215" s="38"/>
      <c r="I215" s="38"/>
      <c r="J215" s="38"/>
      <c r="K215" s="38"/>
      <c r="L215" s="38"/>
      <c r="M215" s="38"/>
      <c r="N215" s="38"/>
      <c r="O215" s="38"/>
      <c r="P215" s="38"/>
      <c r="Q215" s="38"/>
      <c r="R215" s="38"/>
      <c r="S215" s="38"/>
      <c r="T215" s="38"/>
      <c r="U215" s="38"/>
      <c r="V215" s="38"/>
      <c r="W215" s="38"/>
      <c r="X215" s="38"/>
      <c r="Y215" s="38"/>
      <c r="Z215" s="38"/>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row>
  </sheetData>
  <sheetProtection algorithmName="SHA-512" hashValue="aslJ+G7XAOyOM+ZtP8OQhpo1cSQNMAbfAh6FeskfbDHHsAam1ydVa+k9fQQdTidB+8XXxnpVII27UpMdesDBKA==" saltValue="Xlez2guYx6YxgGafPoLsZQ==" spinCount="100000" sheet="1" objects="1" scenarios="1"/>
  <mergeCells count="3">
    <mergeCell ref="B4:F4"/>
    <mergeCell ref="B26:E27"/>
    <mergeCell ref="D2:F2"/>
  </mergeCells>
  <hyperlinks>
    <hyperlink ref="D19" location="'1 FR'!A1" tooltip="Outil de calcul" display="} Cliquez ici" xr:uid="{83DBB2E9-9271-42AF-8708-738F508E5243}"/>
    <hyperlink ref="F19" r:id="rId1" tooltip="Checklist" xr:uid="{DAD38045-D3A5-4677-B03D-D1A281373984}"/>
    <hyperlink ref="F21" r:id="rId2" tooltip="Contactez la rédaction" xr:uid="{2EE1CD87-5F8F-44F9-9E9B-3A9A007766AC}"/>
  </hyperlinks>
  <pageMargins left="0.75" right="0.75" top="1" bottom="1" header="0.5" footer="0.5"/>
  <pageSetup paperSize="9" orientation="portrait" r:id="rId3"/>
  <headerFooter alignWithMargins="0">
    <oddHeader>&amp;C&amp;Z&amp;F</oddHeader>
    <oddFooter>&amp;C&amp;P/&amp;N</oddFooter>
  </headerFooter>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7E86-3799-4D93-BF41-9A54293CB42E}">
  <sheetPr>
    <tabColor theme="3" tint="0.79998168889431442"/>
  </sheetPr>
  <dimension ref="A1:I24"/>
  <sheetViews>
    <sheetView showGridLines="0" showRowColHeaders="0" zoomScaleNormal="100" workbookViewId="0"/>
  </sheetViews>
  <sheetFormatPr defaultColWidth="9.140625" defaultRowHeight="15.95" customHeight="1"/>
  <cols>
    <col min="1" max="1" width="5.7109375" style="11" customWidth="1"/>
    <col min="2" max="2" width="27.85546875" style="11" customWidth="1"/>
    <col min="3" max="3" width="21.5703125" style="11" customWidth="1"/>
    <col min="4" max="4" width="54.28515625" style="11" customWidth="1"/>
    <col min="5" max="9" width="5.7109375" style="11" customWidth="1"/>
    <col min="10" max="10" width="10.42578125" style="11" bestFit="1" customWidth="1"/>
    <col min="11" max="16384" width="9.140625" style="11"/>
  </cols>
  <sheetData>
    <row r="1" spans="2:9" ht="15.95" customHeight="1" thickBot="1"/>
    <row r="2" spans="2:9" ht="30" customHeight="1" thickBot="1">
      <c r="B2" s="150" t="s">
        <v>72</v>
      </c>
      <c r="C2" s="150"/>
      <c r="D2" s="150"/>
      <c r="F2" s="5" t="s">
        <v>0</v>
      </c>
      <c r="G2" s="6" t="s">
        <v>1</v>
      </c>
      <c r="H2" s="7" t="s">
        <v>2</v>
      </c>
      <c r="I2" s="7" t="s">
        <v>3</v>
      </c>
    </row>
    <row r="3" spans="2:9" ht="15.95" customHeight="1">
      <c r="B3" s="2"/>
      <c r="C3" s="2"/>
      <c r="D3" s="1"/>
      <c r="F3" s="8"/>
      <c r="G3" s="8"/>
      <c r="H3" s="8"/>
      <c r="I3" s="8"/>
    </row>
    <row r="4" spans="2:9" ht="15.95" customHeight="1">
      <c r="B4" s="35" t="s">
        <v>73</v>
      </c>
      <c r="C4" s="2"/>
      <c r="D4" s="1"/>
      <c r="F4" s="8"/>
      <c r="G4" s="8"/>
      <c r="H4" s="8"/>
      <c r="I4" s="8"/>
    </row>
    <row r="5" spans="2:9" ht="15.95" customHeight="1">
      <c r="B5" s="2"/>
      <c r="C5" s="2"/>
      <c r="D5" s="1"/>
      <c r="F5" s="8"/>
      <c r="G5" s="8"/>
      <c r="H5" s="8"/>
      <c r="I5" s="8"/>
    </row>
    <row r="6" spans="2:9" ht="15.95" customHeight="1">
      <c r="B6" s="35" t="s">
        <v>59</v>
      </c>
      <c r="C6" s="4"/>
      <c r="D6" s="3"/>
      <c r="F6" s="9"/>
      <c r="G6" s="9"/>
      <c r="H6" s="9"/>
      <c r="I6" s="10"/>
    </row>
    <row r="7" spans="2:9" ht="15.95" customHeight="1">
      <c r="B7" s="85" t="s">
        <v>60</v>
      </c>
      <c r="C7" s="12"/>
      <c r="D7" s="89">
        <f>calcFR!B13</f>
        <v>1.5948</v>
      </c>
      <c r="F7" s="9"/>
      <c r="G7" s="9"/>
      <c r="H7" s="9"/>
      <c r="I7" s="10"/>
    </row>
    <row r="8" spans="2:9" ht="15.95" customHeight="1">
      <c r="B8" s="98" t="s">
        <v>88</v>
      </c>
      <c r="C8" s="12"/>
      <c r="D8" s="90">
        <f>calcFR!B18</f>
        <v>2.75</v>
      </c>
      <c r="F8" s="9"/>
      <c r="G8" s="9"/>
      <c r="H8" s="9"/>
      <c r="I8" s="10"/>
    </row>
    <row r="9" spans="2:9" ht="15.95" customHeight="1">
      <c r="B9" s="123" t="s">
        <v>103</v>
      </c>
      <c r="C9" s="12"/>
      <c r="D9" s="90">
        <f>calcFR!B17</f>
        <v>23.41</v>
      </c>
      <c r="F9" s="9"/>
      <c r="G9" s="9"/>
      <c r="H9" s="9"/>
      <c r="I9" s="10"/>
    </row>
    <row r="10" spans="2:9" ht="15.95" customHeight="1">
      <c r="B10" s="91" t="s">
        <v>62</v>
      </c>
      <c r="C10" s="14">
        <f>calcFR!B14</f>
        <v>768</v>
      </c>
      <c r="D10" s="93" t="str">
        <f>"((CO2-émission x 9 EUR) - "&amp;calcFR!B14&amp;")/12 x "&amp;$D$7&amp;" x "&amp;$D$8&amp;""</f>
        <v>((CO2-émission x 9 EUR) - 768)/12 x 1,5948 x 2,75</v>
      </c>
      <c r="F10" s="9"/>
      <c r="G10" s="9"/>
      <c r="H10" s="9"/>
      <c r="I10" s="10"/>
    </row>
    <row r="11" spans="2:9" ht="15.95" customHeight="1">
      <c r="B11" s="91" t="s">
        <v>5</v>
      </c>
      <c r="C11" s="14">
        <f>calcFR!B15</f>
        <v>600</v>
      </c>
      <c r="D11" s="93" t="str">
        <f>"((CO2-émission x 9 EUR) - "&amp;calcFR!B15&amp;")/12 x "&amp;$D$7&amp;" x "&amp;$D$8&amp;""</f>
        <v>((CO2-émission x 9 EUR) - 600)/12 x 1,5948 x 2,75</v>
      </c>
      <c r="F11" s="9"/>
      <c r="G11" s="9"/>
      <c r="H11" s="9"/>
      <c r="I11" s="10"/>
    </row>
    <row r="12" spans="2:9" ht="15.95" customHeight="1">
      <c r="B12" s="91" t="s">
        <v>9</v>
      </c>
      <c r="C12" s="14">
        <f>calcFR!B16</f>
        <v>990</v>
      </c>
      <c r="D12" s="93" t="str">
        <f>"((CO2-émission x 9 EUR) - "&amp;calcFR!B16&amp;")/12 x "&amp;$D$7&amp;" x "&amp;$D$8&amp;""</f>
        <v>((CO2-émission x 9 EUR) - 990)/12 x 1,5948 x 2,75</v>
      </c>
      <c r="F12" s="9"/>
      <c r="G12" s="9"/>
      <c r="H12" s="9"/>
      <c r="I12" s="10"/>
    </row>
    <row r="13" spans="2:9" ht="15.95" customHeight="1">
      <c r="B13" s="92" t="s">
        <v>63</v>
      </c>
      <c r="C13" s="12"/>
      <c r="D13" s="93" t="str">
        <f>calcFR!B17&amp;" x "&amp;$D$7&amp;" x 1 = "&amp;calcFR!$B$19</f>
        <v>23,41 x 1,5948 x 1 = 37,33</v>
      </c>
      <c r="F13" s="9"/>
      <c r="G13" s="9"/>
      <c r="H13" s="9"/>
      <c r="I13" s="10"/>
    </row>
    <row r="14" spans="2:9" ht="15.95" customHeight="1">
      <c r="D14" s="20"/>
      <c r="F14" s="9"/>
      <c r="G14" s="9"/>
      <c r="H14" s="9"/>
      <c r="I14" s="10"/>
    </row>
    <row r="15" spans="2:9" ht="15.95" customHeight="1">
      <c r="F15" s="9"/>
      <c r="G15" s="9"/>
      <c r="H15" s="9"/>
      <c r="I15" s="10"/>
    </row>
    <row r="16" spans="2:9" ht="15.95" customHeight="1">
      <c r="F16" s="9"/>
      <c r="G16" s="9"/>
      <c r="H16" s="9"/>
      <c r="I16" s="10"/>
    </row>
    <row r="17" spans="1:9" ht="15.95" customHeight="1">
      <c r="B17" s="35" t="s">
        <v>64</v>
      </c>
      <c r="F17" s="9"/>
      <c r="G17" s="9"/>
      <c r="H17" s="9"/>
      <c r="I17" s="10"/>
    </row>
    <row r="18" spans="1:9" ht="15.95" customHeight="1">
      <c r="B18" s="95" t="s">
        <v>65</v>
      </c>
      <c r="D18" s="32" t="s">
        <v>62</v>
      </c>
      <c r="F18" s="88" t="s">
        <v>1</v>
      </c>
      <c r="G18" s="9"/>
      <c r="H18" s="9"/>
      <c r="I18" s="10"/>
    </row>
    <row r="19" spans="1:9" ht="15.95" customHeight="1">
      <c r="B19" s="16" t="s">
        <v>66</v>
      </c>
      <c r="D19" s="33">
        <v>100</v>
      </c>
      <c r="F19" s="88" t="s">
        <v>1</v>
      </c>
      <c r="G19" s="9"/>
      <c r="H19" s="9"/>
      <c r="I19" s="10"/>
    </row>
    <row r="20" spans="1:9" ht="15.95" customHeight="1">
      <c r="B20" s="18" t="s">
        <v>67</v>
      </c>
      <c r="C20" s="19"/>
      <c r="D20" s="34">
        <f>IF($D$18=$B$13,calcFR!B19,(MAX(1/12*((D19*9)-VLOOKUP($D$18,B10:C12,2,FALSE))*D8*D7,249.96/12*D7)))</f>
        <v>48.242699999999999</v>
      </c>
      <c r="F20" s="9"/>
      <c r="G20" s="9"/>
      <c r="H20" s="9"/>
      <c r="I20" s="10"/>
    </row>
    <row r="21" spans="1:9" ht="15.95" customHeight="1">
      <c r="E21" s="12"/>
      <c r="F21" s="9"/>
      <c r="G21" s="9"/>
      <c r="H21" s="9"/>
      <c r="I21" s="10"/>
    </row>
    <row r="22" spans="1:9" ht="15.95" customHeight="1">
      <c r="A22" s="9"/>
      <c r="B22" s="9"/>
      <c r="C22" s="9"/>
      <c r="D22" s="9"/>
      <c r="E22" s="9"/>
      <c r="F22" s="9"/>
      <c r="G22" s="9"/>
      <c r="H22" s="9"/>
      <c r="I22" s="10"/>
    </row>
    <row r="23" spans="1:9" ht="15.95" customHeight="1">
      <c r="B23" s="12"/>
      <c r="C23" s="12"/>
      <c r="D23" s="12"/>
      <c r="E23" s="13"/>
    </row>
    <row r="24" spans="1:9" ht="15.95" customHeight="1">
      <c r="D24" s="87"/>
    </row>
  </sheetData>
  <sheetProtection algorithmName="SHA-512" hashValue="1NRRUs8Qy4wMnH/1W04itAuUNTVUK21ccK8XK5hwGYg9HQxoCbNGfgbRwHgxII9eGCYs39Zhe9BtdjXNrvCi8A==" saltValue="q544knA4IS/IG0XOzbBt+A==" spinCount="100000" sheet="1" objects="1" scenarios="1"/>
  <mergeCells count="1">
    <mergeCell ref="B2:D2"/>
  </mergeCells>
  <dataValidations disablePrompts="1" count="1">
    <dataValidation type="list" allowBlank="1" showInputMessage="1" showErrorMessage="1" sqref="D18" xr:uid="{C7320299-8DF4-4F49-AAEA-99D8F0AC0028}">
      <formula1>$B$10:$B$13</formula1>
    </dataValidation>
  </dataValidations>
  <hyperlinks>
    <hyperlink ref="F2" location="'Home FR'!A1" tooltip="Home" display="Ç" xr:uid="{3B5AC9F4-15B7-4113-B864-16D7F1537017}"/>
  </hyperlinks>
  <pageMargins left="0.70866141732283472" right="0.70866141732283472" top="0.74803149606299213" bottom="0.74803149606299213" header="0.31496062992125984" footer="0.31496062992125984"/>
  <pageSetup paperSize="9" orientation="portrait" horizontalDpi="4294967293" r:id="rId1"/>
  <headerFooter>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Fill="0" autoLine="0" autoPict="0">
                <anchor moveWithCells="1" sizeWithCells="1">
                  <from>
                    <xdr:col>3</xdr:col>
                    <xdr:colOff>0</xdr:colOff>
                    <xdr:row>3</xdr:row>
                    <xdr:rowOff>9525</xdr:rowOff>
                  </from>
                  <to>
                    <xdr:col>4</xdr:col>
                    <xdr:colOff>0</xdr:colOff>
                    <xdr:row>4</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FE3D-CE12-4F28-9E18-FCCAA7DE34A0}">
  <sheetPr>
    <tabColor theme="3" tint="0.79998168889431442"/>
  </sheetPr>
  <dimension ref="B4:L20"/>
  <sheetViews>
    <sheetView showGridLines="0" showRowColHeaders="0" workbookViewId="0"/>
  </sheetViews>
  <sheetFormatPr defaultRowHeight="11.25"/>
  <cols>
    <col min="2" max="2" width="9" customWidth="1"/>
    <col min="3" max="3" width="36.140625" customWidth="1"/>
  </cols>
  <sheetData>
    <row r="4" spans="2:12" ht="12.75">
      <c r="B4" s="84">
        <v>1</v>
      </c>
      <c r="C4" s="21"/>
      <c r="D4" s="22"/>
      <c r="E4" s="23"/>
    </row>
    <row r="5" spans="2:12" ht="12.75">
      <c r="B5" s="81">
        <v>1</v>
      </c>
      <c r="C5" s="24" t="s">
        <v>93</v>
      </c>
      <c r="D5" s="22"/>
      <c r="E5" s="25"/>
    </row>
    <row r="6" spans="2:12" ht="12.75">
      <c r="B6" s="81">
        <v>2</v>
      </c>
      <c r="C6" s="24" t="s">
        <v>94</v>
      </c>
      <c r="D6" s="22"/>
      <c r="E6" s="23"/>
    </row>
    <row r="7" spans="2:12" ht="12.75">
      <c r="B7" s="82">
        <v>3</v>
      </c>
      <c r="C7" s="24" t="s">
        <v>86</v>
      </c>
      <c r="D7" s="22"/>
      <c r="E7" s="23"/>
    </row>
    <row r="8" spans="2:12" ht="12.75">
      <c r="B8" s="82">
        <v>4</v>
      </c>
      <c r="C8" s="24" t="s">
        <v>87</v>
      </c>
      <c r="D8" s="22"/>
      <c r="E8" s="23"/>
    </row>
    <row r="9" spans="2:12" ht="12.75">
      <c r="B9" s="82">
        <v>5</v>
      </c>
      <c r="C9" s="24" t="s">
        <v>69</v>
      </c>
      <c r="D9" s="22"/>
      <c r="E9" s="23"/>
    </row>
    <row r="10" spans="2:12" ht="12.75">
      <c r="B10" s="82">
        <v>6</v>
      </c>
      <c r="C10" s="24" t="s">
        <v>70</v>
      </c>
      <c r="D10" s="22"/>
      <c r="E10" s="23"/>
    </row>
    <row r="12" spans="2:12">
      <c r="D12" s="83">
        <v>1</v>
      </c>
      <c r="E12" s="83">
        <v>2</v>
      </c>
      <c r="F12" s="83">
        <v>3</v>
      </c>
      <c r="G12" s="83">
        <v>4</v>
      </c>
      <c r="H12" s="83">
        <v>5</v>
      </c>
      <c r="I12" s="83">
        <v>6</v>
      </c>
      <c r="J12" s="22"/>
    </row>
    <row r="13" spans="2:12" ht="12.75">
      <c r="B13" s="29">
        <f>HLOOKUP($B$4,$D$12:$I13,2,FALSE)</f>
        <v>1.5948</v>
      </c>
      <c r="C13" s="96" t="s">
        <v>68</v>
      </c>
      <c r="D13" s="30">
        <v>1.5948</v>
      </c>
      <c r="E13" s="30">
        <v>1.5948</v>
      </c>
      <c r="F13" s="30">
        <v>1.5359</v>
      </c>
      <c r="G13" s="30">
        <v>1.5359</v>
      </c>
      <c r="H13" s="30">
        <v>1.5045999999999999</v>
      </c>
      <c r="I13" s="30">
        <v>1.5045999999999999</v>
      </c>
      <c r="K13" s="37"/>
      <c r="L13" s="37"/>
    </row>
    <row r="14" spans="2:12" ht="12.75">
      <c r="B14" s="29">
        <f>HLOOKUP($B$4,$D$12:$I14,3,FALSE)</f>
        <v>768</v>
      </c>
      <c r="C14" s="17" t="s">
        <v>62</v>
      </c>
      <c r="D14">
        <v>768</v>
      </c>
      <c r="E14">
        <v>768</v>
      </c>
      <c r="F14">
        <v>768</v>
      </c>
      <c r="G14">
        <v>768</v>
      </c>
      <c r="H14">
        <v>768</v>
      </c>
      <c r="I14">
        <v>768</v>
      </c>
    </row>
    <row r="15" spans="2:12" ht="12.75">
      <c r="B15" s="29">
        <f>HLOOKUP($B$4,$D$12:$I15,4,FALSE)</f>
        <v>600</v>
      </c>
      <c r="C15" s="17" t="s">
        <v>5</v>
      </c>
      <c r="D15">
        <v>600</v>
      </c>
      <c r="E15">
        <v>600</v>
      </c>
      <c r="F15">
        <v>600</v>
      </c>
      <c r="G15">
        <v>600</v>
      </c>
      <c r="H15">
        <v>600</v>
      </c>
      <c r="I15">
        <v>600</v>
      </c>
    </row>
    <row r="16" spans="2:12" ht="12.75">
      <c r="B16" s="29">
        <f>HLOOKUP($B$4,$D$12:$I16,5,FALSE)</f>
        <v>990</v>
      </c>
      <c r="C16" s="17" t="s">
        <v>9</v>
      </c>
      <c r="D16">
        <v>990</v>
      </c>
      <c r="E16">
        <v>990</v>
      </c>
      <c r="F16">
        <v>990</v>
      </c>
      <c r="G16">
        <v>990</v>
      </c>
      <c r="H16">
        <v>990</v>
      </c>
      <c r="I16">
        <v>990</v>
      </c>
    </row>
    <row r="17" spans="2:9" ht="12.75">
      <c r="B17" s="86">
        <f>ROUND(HLOOKUP($B$4,$D$12:$I17,6,FALSE)*1,2)</f>
        <v>23.41</v>
      </c>
      <c r="C17" s="28" t="s">
        <v>63</v>
      </c>
      <c r="D17" s="121">
        <v>23.41</v>
      </c>
      <c r="E17" s="121">
        <v>20.83</v>
      </c>
      <c r="F17" s="121">
        <v>20.83</v>
      </c>
      <c r="G17" s="121">
        <v>20.83</v>
      </c>
      <c r="H17" s="121">
        <v>20.83</v>
      </c>
      <c r="I17" s="121">
        <v>20.83</v>
      </c>
    </row>
    <row r="18" spans="2:9" ht="12.75">
      <c r="B18" s="29">
        <f>HLOOKUP($B$4,$D$12:$I18,7,FALSE)</f>
        <v>2.75</v>
      </c>
      <c r="C18" s="97"/>
      <c r="D18">
        <v>2.75</v>
      </c>
      <c r="E18">
        <v>1</v>
      </c>
      <c r="F18">
        <v>2.25</v>
      </c>
      <c r="G18">
        <v>1</v>
      </c>
      <c r="H18">
        <v>2.25</v>
      </c>
      <c r="I18">
        <v>1</v>
      </c>
    </row>
    <row r="19" spans="2:9">
      <c r="B19" s="124">
        <f>ROUND(B17*B13,2)</f>
        <v>37.33</v>
      </c>
      <c r="C19" s="97"/>
    </row>
    <row r="20" spans="2:9">
      <c r="D20" s="37">
        <f>+D13/E13-1</f>
        <v>0</v>
      </c>
      <c r="E20" s="37">
        <f t="shared" ref="E20:I20" si="0">+E13/F13-1</f>
        <v>3.8348850836642967E-2</v>
      </c>
      <c r="F20" s="37">
        <f t="shared" si="0"/>
        <v>0</v>
      </c>
      <c r="G20" s="37">
        <f>+G13/I13-1</f>
        <v>2.0802871195002126E-2</v>
      </c>
      <c r="H20" s="37"/>
      <c r="I20" s="37" t="e">
        <f t="shared" si="0"/>
        <v>#DIV/0!</v>
      </c>
    </row>
  </sheetData>
  <sheetProtection algorithmName="SHA-512" hashValue="nf61VPcOtyKNbqiunlj74oBEq039dOp7P5WBd7m6SEG7/9hGBbuhskCbcnDZWGnT/oCw2XZuxb6n9UVoOs6t7w==" saltValue="eiYTeb/nc14gJ4LsNYR6DA==" spinCount="100000" sheet="1" objects="1" scenarios="1"/>
  <phoneticPr fontId="27" type="noConversion"/>
  <conditionalFormatting sqref="B4:D4 B5:C6 D5:D10 C7:C10">
    <cfRule type="cellIs" dxfId="7" priority="8" stopIfTrue="1" operator="equal">
      <formula>0</formula>
    </cfRule>
  </conditionalFormatting>
  <conditionalFormatting sqref="D12:J12">
    <cfRule type="cellIs" dxfId="6" priority="1"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DFE7-FA4F-4BBB-92C8-981299211799}">
  <sheetPr>
    <tabColor theme="6" tint="0.79998168889431442"/>
    <pageSetUpPr autoPageBreaks="0" fitToPage="1"/>
  </sheetPr>
  <dimension ref="A1:JJ213"/>
  <sheetViews>
    <sheetView showGridLines="0" showRowColHeaders="0" tabSelected="1" workbookViewId="0"/>
  </sheetViews>
  <sheetFormatPr defaultColWidth="5.7109375" defaultRowHeight="20.100000000000001" customHeight="1"/>
  <cols>
    <col min="1" max="1" width="5.7109375" style="41" customWidth="1"/>
    <col min="2" max="2" width="22.85546875" style="41" customWidth="1"/>
    <col min="3" max="3" width="18.5703125" style="41" customWidth="1"/>
    <col min="4" max="4" width="22.85546875" style="41" customWidth="1"/>
    <col min="5" max="5" width="18.5703125" style="41" customWidth="1"/>
    <col min="6" max="6" width="25.7109375" style="41" customWidth="1"/>
    <col min="7" max="8" width="5.7109375" style="41" customWidth="1"/>
    <col min="9" max="9" width="8.42578125" style="41" customWidth="1"/>
    <col min="10" max="16384" width="5.7109375" style="41"/>
  </cols>
  <sheetData>
    <row r="1" spans="1:270" ht="30" customHeight="1">
      <c r="A1" s="38"/>
      <c r="B1" s="39"/>
      <c r="C1" s="39"/>
      <c r="D1" s="39"/>
      <c r="E1" s="39"/>
      <c r="F1" s="39"/>
      <c r="G1" s="38"/>
      <c r="H1" s="38"/>
      <c r="I1" s="38"/>
      <c r="J1" s="38"/>
      <c r="K1" s="38"/>
      <c r="L1" s="38"/>
      <c r="M1" s="38"/>
      <c r="N1" s="38"/>
      <c r="O1" s="38"/>
      <c r="P1" s="38"/>
      <c r="Q1" s="38"/>
      <c r="R1" s="38"/>
      <c r="S1" s="38"/>
      <c r="T1" s="38"/>
      <c r="U1" s="38"/>
      <c r="V1" s="38"/>
      <c r="W1" s="38"/>
      <c r="X1" s="38"/>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row>
    <row r="2" spans="1:270" ht="138.75" customHeight="1">
      <c r="A2" s="38"/>
      <c r="B2" s="154">
        <f>dtm</f>
        <v>45614</v>
      </c>
      <c r="C2" s="154"/>
      <c r="D2" s="154"/>
      <c r="E2" s="154"/>
      <c r="F2" s="154"/>
      <c r="G2" s="38"/>
      <c r="H2" s="38"/>
      <c r="I2" s="38"/>
      <c r="J2" s="38"/>
      <c r="K2" s="38"/>
      <c r="L2" s="38"/>
      <c r="M2" s="38"/>
      <c r="N2" s="38"/>
      <c r="O2" s="38"/>
      <c r="P2" s="38"/>
      <c r="Q2" s="38"/>
      <c r="R2" s="38"/>
      <c r="S2" s="38"/>
      <c r="T2" s="38"/>
      <c r="U2" s="38"/>
      <c r="V2" s="38"/>
      <c r="W2" s="38"/>
      <c r="X2" s="38"/>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row>
    <row r="3" spans="1:270" ht="20.100000000000001" customHeight="1">
      <c r="A3" s="38"/>
      <c r="B3" s="40"/>
      <c r="C3" s="40"/>
      <c r="D3" s="40"/>
      <c r="E3" s="40"/>
      <c r="F3" s="40"/>
      <c r="G3" s="38"/>
      <c r="H3" s="38"/>
      <c r="I3" s="38"/>
      <c r="J3" s="38"/>
      <c r="K3" s="38"/>
      <c r="L3" s="38"/>
      <c r="M3" s="38"/>
      <c r="N3" s="38"/>
      <c r="O3" s="38"/>
      <c r="P3" s="38"/>
      <c r="Q3" s="38"/>
      <c r="R3" s="38"/>
      <c r="S3" s="38"/>
      <c r="T3" s="38"/>
      <c r="U3" s="38"/>
      <c r="V3" s="38"/>
      <c r="W3" s="38"/>
      <c r="X3" s="38"/>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row>
    <row r="4" spans="1:270" ht="30" customHeight="1">
      <c r="A4" s="38"/>
      <c r="B4" s="155" t="s">
        <v>90</v>
      </c>
      <c r="C4" s="156"/>
      <c r="D4" s="156"/>
      <c r="E4" s="156"/>
      <c r="F4" s="156"/>
      <c r="G4" s="38"/>
      <c r="H4" s="38"/>
      <c r="I4" s="38"/>
      <c r="J4" s="38"/>
      <c r="K4" s="38"/>
      <c r="L4" s="38"/>
      <c r="M4" s="38"/>
      <c r="N4" s="38"/>
      <c r="O4" s="38"/>
      <c r="P4" s="38"/>
      <c r="Q4" s="38"/>
      <c r="R4" s="38"/>
      <c r="S4" s="38"/>
      <c r="T4" s="38"/>
      <c r="U4" s="38"/>
      <c r="V4" s="38"/>
      <c r="W4" s="38"/>
      <c r="X4" s="38"/>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row>
    <row r="5" spans="1:270" ht="20.100000000000001" customHeight="1">
      <c r="A5" s="38"/>
      <c r="B5" s="40"/>
      <c r="C5" s="42"/>
      <c r="D5" s="40"/>
      <c r="E5" s="40"/>
      <c r="F5" s="40"/>
      <c r="G5" s="38"/>
      <c r="H5" s="38"/>
      <c r="I5" s="38"/>
      <c r="J5" s="38"/>
      <c r="K5" s="38"/>
      <c r="L5" s="38"/>
      <c r="M5" s="38"/>
      <c r="N5" s="38"/>
      <c r="O5" s="38"/>
      <c r="P5" s="38"/>
      <c r="Q5" s="38"/>
      <c r="R5" s="38"/>
      <c r="S5" s="38"/>
      <c r="T5" s="38"/>
      <c r="U5" s="38"/>
      <c r="V5" s="38"/>
      <c r="W5" s="38"/>
      <c r="X5" s="38"/>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row>
    <row r="6" spans="1:270" ht="20.100000000000001" customHeight="1">
      <c r="A6" s="38"/>
      <c r="B6" s="43"/>
      <c r="C6" s="43"/>
      <c r="D6" s="43"/>
      <c r="E6" s="43"/>
      <c r="F6" s="43"/>
      <c r="G6" s="38"/>
      <c r="H6" s="38"/>
      <c r="I6" s="38"/>
      <c r="J6" s="38"/>
      <c r="K6" s="38"/>
      <c r="L6" s="38"/>
      <c r="M6" s="38"/>
      <c r="N6" s="38"/>
      <c r="O6" s="38"/>
      <c r="P6" s="38"/>
      <c r="Q6" s="38"/>
      <c r="R6" s="38"/>
      <c r="S6" s="38"/>
      <c r="T6" s="38"/>
      <c r="U6" s="38"/>
      <c r="V6" s="38"/>
      <c r="W6" s="38"/>
      <c r="X6" s="38"/>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row>
    <row r="7" spans="1:270" ht="20.100000000000001" customHeight="1">
      <c r="A7" s="38"/>
      <c r="B7" s="43"/>
      <c r="C7" s="43"/>
      <c r="D7" s="43"/>
      <c r="E7" s="43"/>
      <c r="F7" s="43"/>
      <c r="G7" s="38"/>
      <c r="H7" s="38"/>
      <c r="I7" s="38"/>
      <c r="J7" s="38"/>
      <c r="K7" s="38"/>
      <c r="L7" s="38"/>
      <c r="M7" s="38"/>
      <c r="N7" s="38"/>
      <c r="O7" s="38"/>
      <c r="P7" s="38"/>
      <c r="Q7" s="38"/>
      <c r="R7" s="38"/>
      <c r="S7" s="38"/>
      <c r="T7" s="38"/>
      <c r="U7" s="38"/>
      <c r="V7" s="38"/>
      <c r="W7" s="38"/>
      <c r="X7" s="38"/>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row>
    <row r="8" spans="1:270" ht="20.100000000000001" customHeight="1">
      <c r="A8" s="38"/>
      <c r="B8" s="43"/>
      <c r="C8" s="43"/>
      <c r="D8" s="43"/>
      <c r="E8" s="43"/>
      <c r="F8" s="43"/>
      <c r="G8" s="38"/>
      <c r="H8" s="38"/>
      <c r="I8" s="38"/>
      <c r="J8" s="38"/>
      <c r="K8" s="38"/>
      <c r="L8" s="38"/>
      <c r="M8" s="38"/>
      <c r="N8" s="38"/>
      <c r="O8" s="38"/>
      <c r="P8" s="38"/>
      <c r="Q8" s="38"/>
      <c r="R8" s="38"/>
      <c r="S8" s="38"/>
      <c r="T8" s="38"/>
      <c r="U8" s="38"/>
      <c r="V8" s="38"/>
      <c r="W8" s="38"/>
      <c r="X8" s="3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row>
    <row r="9" spans="1:270" ht="20.100000000000001" customHeight="1">
      <c r="A9" s="38"/>
      <c r="B9" s="43"/>
      <c r="C9" s="43"/>
      <c r="D9" s="43"/>
      <c r="E9" s="43"/>
      <c r="F9" s="43"/>
      <c r="G9" s="38"/>
      <c r="H9" s="38"/>
      <c r="I9" s="38"/>
      <c r="J9" s="38"/>
      <c r="K9" s="38"/>
      <c r="L9" s="38"/>
      <c r="M9" s="38"/>
      <c r="N9" s="38"/>
      <c r="O9" s="38"/>
      <c r="P9" s="38"/>
      <c r="Q9" s="38"/>
      <c r="R9" s="38"/>
      <c r="S9" s="38"/>
      <c r="T9" s="38"/>
      <c r="U9" s="38"/>
      <c r="V9" s="38"/>
      <c r="W9" s="38"/>
      <c r="X9" s="38"/>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row>
    <row r="10" spans="1:270" ht="20.100000000000001" customHeight="1">
      <c r="A10" s="38"/>
      <c r="B10" s="43"/>
      <c r="C10" s="43"/>
      <c r="D10" s="43"/>
      <c r="E10" s="43"/>
      <c r="F10" s="43"/>
      <c r="G10" s="38"/>
      <c r="H10" s="38"/>
      <c r="I10" s="38"/>
      <c r="J10" s="38"/>
      <c r="K10" s="38"/>
      <c r="L10" s="38"/>
      <c r="M10" s="38"/>
      <c r="N10" s="38"/>
      <c r="O10" s="38"/>
      <c r="P10" s="38"/>
      <c r="Q10" s="38"/>
      <c r="R10" s="38"/>
      <c r="S10" s="38"/>
      <c r="T10" s="38"/>
      <c r="U10" s="38"/>
      <c r="V10" s="38"/>
      <c r="W10" s="38"/>
      <c r="X10" s="38"/>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row>
    <row r="11" spans="1:270" ht="20.100000000000001" customHeight="1">
      <c r="A11" s="38"/>
      <c r="B11" s="43"/>
      <c r="C11" s="43"/>
      <c r="D11" s="43"/>
      <c r="E11" s="43"/>
      <c r="F11" s="43"/>
      <c r="G11" s="38"/>
      <c r="H11" s="38"/>
      <c r="I11" s="38"/>
      <c r="J11" s="38"/>
      <c r="K11" s="38"/>
      <c r="L11" s="38"/>
      <c r="M11" s="38"/>
      <c r="N11" s="38"/>
      <c r="O11" s="38"/>
      <c r="P11" s="38"/>
      <c r="Q11" s="38"/>
      <c r="R11" s="38"/>
      <c r="S11" s="38"/>
      <c r="T11" s="38"/>
      <c r="U11" s="38"/>
      <c r="V11" s="38"/>
      <c r="W11" s="38"/>
      <c r="X11" s="38"/>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row>
    <row r="12" spans="1:270" ht="20.100000000000001" customHeight="1">
      <c r="A12" s="38"/>
      <c r="B12" s="43"/>
      <c r="C12" s="43"/>
      <c r="D12" s="43"/>
      <c r="E12" s="43"/>
      <c r="F12" s="43"/>
      <c r="G12" s="38"/>
      <c r="H12" s="38"/>
      <c r="I12" s="38"/>
      <c r="J12" s="38"/>
      <c r="K12" s="38"/>
      <c r="L12" s="38"/>
      <c r="M12" s="38"/>
      <c r="N12" s="38"/>
      <c r="O12" s="38"/>
      <c r="P12" s="38"/>
      <c r="Q12" s="38"/>
      <c r="R12" s="38"/>
      <c r="S12" s="38"/>
      <c r="T12" s="38"/>
      <c r="U12" s="38"/>
      <c r="V12" s="38"/>
      <c r="W12" s="38"/>
      <c r="X12" s="38"/>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row>
    <row r="13" spans="1:270" ht="20.100000000000001" customHeight="1">
      <c r="A13" s="38"/>
      <c r="B13" s="43"/>
      <c r="C13" s="43"/>
      <c r="D13" s="43"/>
      <c r="E13" s="43"/>
      <c r="F13" s="43"/>
      <c r="G13" s="38"/>
      <c r="H13" s="38"/>
      <c r="I13" s="38"/>
      <c r="J13" s="38"/>
      <c r="K13" s="38"/>
      <c r="L13" s="38"/>
      <c r="M13" s="38"/>
      <c r="N13" s="38"/>
      <c r="O13" s="38"/>
      <c r="P13" s="38"/>
      <c r="Q13" s="38"/>
      <c r="R13" s="38"/>
      <c r="S13" s="38"/>
      <c r="T13" s="38"/>
      <c r="U13" s="38"/>
      <c r="V13" s="38"/>
      <c r="W13" s="38"/>
      <c r="X13" s="38"/>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row>
    <row r="14" spans="1:270" ht="20.100000000000001" customHeight="1">
      <c r="A14" s="38"/>
      <c r="B14" s="43"/>
      <c r="C14" s="43"/>
      <c r="D14" s="43"/>
      <c r="E14" s="43"/>
      <c r="F14" s="43"/>
      <c r="G14" s="38"/>
      <c r="H14" s="38"/>
      <c r="I14" s="38"/>
      <c r="J14" s="38"/>
      <c r="K14" s="38"/>
      <c r="L14" s="38"/>
      <c r="M14" s="38"/>
      <c r="N14" s="38"/>
      <c r="O14" s="38"/>
      <c r="P14" s="38"/>
      <c r="Q14" s="38"/>
      <c r="R14" s="38"/>
      <c r="S14" s="38"/>
      <c r="T14" s="38"/>
      <c r="U14" s="38"/>
      <c r="V14" s="38"/>
      <c r="W14" s="38"/>
      <c r="X14" s="38"/>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row>
    <row r="15" spans="1:270" ht="20.100000000000001" customHeight="1">
      <c r="A15" s="38"/>
      <c r="B15" s="43"/>
      <c r="C15" s="43"/>
      <c r="D15" s="43"/>
      <c r="E15" s="43"/>
      <c r="F15" s="43"/>
      <c r="G15" s="38"/>
      <c r="H15" s="38"/>
      <c r="I15" s="38"/>
      <c r="J15" s="38"/>
      <c r="K15" s="38"/>
      <c r="L15" s="38"/>
      <c r="M15" s="38"/>
      <c r="N15" s="38"/>
      <c r="O15" s="38"/>
      <c r="P15" s="38"/>
      <c r="Q15" s="38"/>
      <c r="R15" s="38"/>
      <c r="S15" s="38"/>
      <c r="T15" s="38"/>
      <c r="U15" s="38"/>
      <c r="V15" s="38"/>
      <c r="W15" s="38"/>
      <c r="X15" s="38"/>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row>
    <row r="16" spans="1:270" ht="19.5" customHeight="1">
      <c r="A16" s="38"/>
      <c r="B16" s="43"/>
      <c r="C16" s="43"/>
      <c r="D16" s="43"/>
      <c r="E16" s="43"/>
      <c r="F16" s="43"/>
      <c r="G16" s="38"/>
      <c r="H16" s="38"/>
      <c r="I16" s="38"/>
      <c r="J16" s="38"/>
      <c r="K16" s="38"/>
      <c r="L16" s="38"/>
      <c r="M16" s="38"/>
      <c r="N16" s="38"/>
      <c r="O16" s="38"/>
      <c r="P16" s="38"/>
      <c r="Q16" s="38"/>
      <c r="R16" s="38"/>
      <c r="S16" s="38"/>
      <c r="T16" s="38"/>
      <c r="U16" s="38"/>
      <c r="V16" s="38"/>
      <c r="W16" s="38"/>
      <c r="X16" s="38"/>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row>
    <row r="17" spans="1:270" ht="20.100000000000001" customHeight="1">
      <c r="A17" s="38"/>
      <c r="B17" s="59" t="s">
        <v>15</v>
      </c>
      <c r="C17" s="60"/>
      <c r="E17" s="38"/>
      <c r="F17" s="38"/>
      <c r="G17" s="38"/>
      <c r="H17" s="38"/>
      <c r="I17" s="38"/>
      <c r="J17" s="38"/>
      <c r="K17" s="38"/>
      <c r="L17" s="38"/>
      <c r="M17" s="38"/>
      <c r="N17" s="38"/>
      <c r="O17" s="38"/>
      <c r="P17" s="38"/>
      <c r="Q17" s="38"/>
      <c r="R17" s="38"/>
      <c r="S17" s="38"/>
      <c r="T17" s="38"/>
      <c r="U17" s="38"/>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row>
    <row r="18" spans="1:270" ht="20.100000000000001" customHeight="1">
      <c r="A18" s="38"/>
      <c r="B18" s="61" t="s">
        <v>17</v>
      </c>
      <c r="C18" s="62"/>
      <c r="D18" s="57"/>
      <c r="E18" s="38"/>
      <c r="F18" s="38"/>
      <c r="G18" s="38"/>
      <c r="H18" s="38"/>
      <c r="I18" s="38"/>
      <c r="J18" s="38"/>
      <c r="K18" s="38"/>
      <c r="L18" s="38"/>
      <c r="M18" s="38"/>
      <c r="N18" s="38"/>
      <c r="O18" s="38"/>
      <c r="P18" s="38"/>
      <c r="Q18" s="38"/>
      <c r="R18" s="38"/>
      <c r="S18" s="38"/>
      <c r="T18" s="38"/>
      <c r="U18" s="38"/>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row>
    <row r="19" spans="1:270" ht="20.100000000000001" customHeight="1">
      <c r="A19" s="38"/>
      <c r="B19" s="49"/>
      <c r="C19" s="49"/>
      <c r="D19" s="49"/>
      <c r="E19" s="38"/>
      <c r="F19" s="38"/>
      <c r="G19" s="38"/>
      <c r="H19" s="38"/>
      <c r="I19" s="38"/>
      <c r="J19" s="38"/>
      <c r="K19" s="38"/>
      <c r="L19" s="38"/>
      <c r="M19" s="38"/>
      <c r="N19" s="38"/>
      <c r="O19" s="38"/>
      <c r="P19" s="38"/>
      <c r="Q19" s="38"/>
      <c r="R19" s="38"/>
      <c r="S19" s="38"/>
      <c r="T19" s="38"/>
      <c r="U19" s="38"/>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row>
    <row r="20" spans="1:270" ht="20.100000000000001" customHeight="1" thickBot="1">
      <c r="A20" s="38"/>
      <c r="C20" s="40"/>
      <c r="D20" s="40"/>
      <c r="E20" s="40"/>
      <c r="F20" s="40"/>
      <c r="G20" s="38"/>
      <c r="H20" s="38"/>
      <c r="I20" s="38"/>
      <c r="J20" s="38"/>
      <c r="K20" s="38"/>
      <c r="L20" s="38"/>
      <c r="M20" s="38"/>
      <c r="N20" s="38"/>
      <c r="O20" s="38"/>
      <c r="P20" s="38"/>
      <c r="Q20" s="38"/>
      <c r="R20" s="38"/>
      <c r="S20" s="38"/>
      <c r="T20" s="38"/>
      <c r="U20" s="38"/>
      <c r="V20" s="38"/>
      <c r="W20" s="38"/>
      <c r="X20" s="38"/>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row>
    <row r="21" spans="1:270" ht="20.100000000000001" customHeight="1" thickTop="1" thickBot="1">
      <c r="B21" s="127" t="s">
        <v>101</v>
      </c>
      <c r="C21" s="111"/>
      <c r="D21" s="128"/>
      <c r="E21" s="111"/>
      <c r="F21" s="129" t="s">
        <v>96</v>
      </c>
    </row>
    <row r="22" spans="1:270" ht="12" thickTop="1">
      <c r="B22" s="113"/>
      <c r="C22" s="54"/>
      <c r="D22" s="54"/>
      <c r="E22" s="54"/>
      <c r="F22" s="114"/>
    </row>
    <row r="23" spans="1:270" ht="11.25">
      <c r="B23" s="113" t="s">
        <v>21</v>
      </c>
      <c r="C23" s="53"/>
      <c r="D23" s="53"/>
      <c r="E23" s="53"/>
      <c r="F23" s="115"/>
    </row>
    <row r="24" spans="1:270" ht="11.25">
      <c r="B24" s="113" t="s">
        <v>22</v>
      </c>
      <c r="C24" s="54"/>
      <c r="D24" s="54"/>
      <c r="E24" s="54"/>
      <c r="F24" s="116"/>
    </row>
    <row r="25" spans="1:270" ht="11.25">
      <c r="B25" s="117"/>
      <c r="C25" s="51"/>
      <c r="D25" s="51"/>
      <c r="E25" s="51"/>
      <c r="F25" s="118"/>
    </row>
    <row r="26" spans="1:270" ht="20.100000000000001" customHeight="1">
      <c r="B26" s="157" t="s">
        <v>18</v>
      </c>
      <c r="C26" s="158"/>
      <c r="D26" s="158"/>
      <c r="E26" s="158"/>
      <c r="F26" s="130" t="s">
        <v>104</v>
      </c>
    </row>
    <row r="27" spans="1:270" ht="20.100000000000001" customHeight="1" thickBot="1">
      <c r="B27" s="159"/>
      <c r="C27" s="160"/>
      <c r="D27" s="160"/>
      <c r="E27" s="160"/>
      <c r="F27" s="131" t="s">
        <v>105</v>
      </c>
    </row>
    <row r="28" spans="1:270" ht="20.100000000000001" customHeight="1" thickTop="1">
      <c r="A28" s="38"/>
      <c r="B28" s="38"/>
      <c r="C28" s="38"/>
      <c r="D28" s="38"/>
      <c r="E28" s="38"/>
      <c r="F28" s="56"/>
      <c r="G28" s="38"/>
      <c r="H28" s="38"/>
      <c r="I28" s="38"/>
      <c r="J28" s="38"/>
      <c r="K28" s="38"/>
      <c r="L28" s="38"/>
      <c r="M28" s="38"/>
      <c r="N28" s="38"/>
      <c r="O28" s="38"/>
      <c r="P28" s="38"/>
      <c r="Q28" s="38"/>
      <c r="R28" s="38"/>
      <c r="S28" s="38"/>
      <c r="T28" s="38"/>
      <c r="U28" s="38"/>
      <c r="V28" s="38"/>
      <c r="W28" s="38"/>
      <c r="X28" s="38"/>
      <c r="Y28" s="38"/>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row>
    <row r="29" spans="1:270" ht="20.10000000000000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row>
    <row r="30" spans="1:270" ht="20.10000000000000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row>
    <row r="31" spans="1:270" ht="20.10000000000000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row>
    <row r="32" spans="1:270" ht="20.10000000000000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row>
    <row r="33" spans="1:218" ht="20.100000000000001" customHeight="1">
      <c r="A33" s="38"/>
      <c r="B33" s="38"/>
      <c r="C33" s="57"/>
      <c r="D33" s="57"/>
      <c r="E33" s="38"/>
      <c r="F33" s="38"/>
      <c r="G33" s="38"/>
      <c r="H33" s="38"/>
      <c r="I33" s="38"/>
      <c r="J33" s="38"/>
      <c r="K33" s="38"/>
      <c r="L33" s="38"/>
      <c r="M33" s="38"/>
      <c r="N33" s="38"/>
      <c r="O33" s="38"/>
      <c r="P33" s="38"/>
      <c r="Q33" s="38"/>
      <c r="R33" s="38"/>
      <c r="S33" s="38"/>
      <c r="T33" s="38"/>
      <c r="U33" s="38"/>
      <c r="V33" s="38"/>
      <c r="W33" s="38"/>
      <c r="X33" s="38"/>
      <c r="Y33" s="38"/>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row>
    <row r="34" spans="1:218" ht="20.100000000000001"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row>
    <row r="35" spans="1:218" ht="20.100000000000001"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row>
    <row r="36" spans="1:218" ht="20.100000000000001"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row>
    <row r="37" spans="1:218" ht="20.100000000000001"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row>
    <row r="38" spans="1:218" ht="20.10000000000000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row>
    <row r="39" spans="1:218" ht="20.100000000000001"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row>
    <row r="40" spans="1:218" ht="20.10000000000000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row>
    <row r="41" spans="1:218" ht="20.100000000000001"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row>
    <row r="42" spans="1:218" ht="20.100000000000001" customHeight="1">
      <c r="A42" s="38"/>
      <c r="B42" s="38"/>
      <c r="C42" s="57"/>
      <c r="D42" s="57"/>
      <c r="E42" s="38"/>
      <c r="F42" s="38"/>
      <c r="G42" s="38"/>
      <c r="H42" s="38"/>
      <c r="I42" s="38"/>
      <c r="J42" s="38"/>
      <c r="K42" s="38"/>
      <c r="L42" s="38"/>
      <c r="M42" s="38"/>
      <c r="N42" s="38"/>
      <c r="O42" s="38"/>
      <c r="P42" s="38"/>
      <c r="Q42" s="38"/>
      <c r="R42" s="38"/>
      <c r="S42" s="38"/>
      <c r="T42" s="38"/>
      <c r="U42" s="38"/>
      <c r="V42" s="38"/>
      <c r="W42" s="38"/>
      <c r="X42" s="38"/>
      <c r="Y42" s="38"/>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row>
    <row r="43" spans="1:218" ht="20.10000000000000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row>
    <row r="44" spans="1:218" ht="20.100000000000001"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row>
    <row r="45" spans="1:218" ht="20.10000000000000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row>
    <row r="46" spans="1:218" ht="20.10000000000000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row>
    <row r="47" spans="1:218" ht="20.10000000000000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row>
    <row r="48" spans="1:218" ht="20.10000000000000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row>
    <row r="49" spans="1:218" ht="20.10000000000000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row>
    <row r="50" spans="1:218" ht="20.10000000000000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row>
    <row r="51" spans="1:218" ht="20.10000000000000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row>
    <row r="52" spans="1:218" ht="20.10000000000000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row>
    <row r="53" spans="1:218" ht="20.100000000000001"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row>
    <row r="54" spans="1:218" ht="20.10000000000000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row>
    <row r="55" spans="1:218" ht="20.10000000000000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row>
    <row r="56" spans="1:218" ht="20.10000000000000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row>
    <row r="57" spans="1:218"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row>
    <row r="58" spans="1:218"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row>
    <row r="59" spans="1:218"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row>
    <row r="60" spans="1:218"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row>
    <row r="61" spans="1:218"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row>
    <row r="62" spans="1:218"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row>
    <row r="63" spans="1:218" ht="20.10000000000000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row>
    <row r="64" spans="1:218" ht="20.10000000000000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row>
    <row r="65" spans="1:218" ht="20.10000000000000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row>
    <row r="66" spans="1:218" ht="20.10000000000000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row>
    <row r="67" spans="1:218" ht="20.10000000000000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row>
    <row r="68" spans="1:218" ht="20.10000000000000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row>
    <row r="69" spans="1:218" ht="20.10000000000000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row>
    <row r="70" spans="1:218" ht="20.10000000000000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row>
    <row r="71" spans="1:218" ht="20.10000000000000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row>
    <row r="72" spans="1:218" ht="20.10000000000000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row>
    <row r="73" spans="1:218" ht="20.10000000000000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row>
    <row r="74" spans="1:218" ht="20.10000000000000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row>
    <row r="75" spans="1:218" ht="20.10000000000000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row>
    <row r="76" spans="1:218" ht="20.10000000000000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row>
    <row r="77" spans="1:218" ht="20.10000000000000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row>
    <row r="78" spans="1:218" ht="20.10000000000000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row>
    <row r="79" spans="1:218"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row>
    <row r="80" spans="1:218"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row>
    <row r="81" spans="1:204"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row>
    <row r="82" spans="1:204"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row>
    <row r="83" spans="1:204"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row>
    <row r="84" spans="1:204"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row>
    <row r="85" spans="1:204"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row>
    <row r="86" spans="1:204"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row>
    <row r="87" spans="1:204"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row>
    <row r="88" spans="1:204"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row>
    <row r="89" spans="1:204"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row>
    <row r="90" spans="1:204"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row>
    <row r="91" spans="1:204"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row>
    <row r="92" spans="1:204"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row>
    <row r="93" spans="1:204"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row>
    <row r="94" spans="1:204"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row>
    <row r="95" spans="1:204"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row>
    <row r="96" spans="1:204"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row>
    <row r="97" spans="1:204"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row>
    <row r="98" spans="1:204"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row>
    <row r="99" spans="1:204"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row>
    <row r="100" spans="1:204"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row>
    <row r="101" spans="1:204"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row>
    <row r="102" spans="1:204"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row>
    <row r="103" spans="1:204"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row>
    <row r="104" spans="1:204"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row>
    <row r="105" spans="1:204"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row>
    <row r="106" spans="1:204"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row>
    <row r="107" spans="1:204"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row>
    <row r="108" spans="1:204"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row>
    <row r="109" spans="1:204"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row>
    <row r="110" spans="1:204"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row>
    <row r="111" spans="1:204"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row>
    <row r="112" spans="1:204"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row>
    <row r="113" spans="1:204"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row>
    <row r="114" spans="1:204"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row>
    <row r="115" spans="1:204"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row>
    <row r="116" spans="1:204"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row>
    <row r="117" spans="1:204"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row>
    <row r="118" spans="1:204"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row>
    <row r="119" spans="1:204"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row>
    <row r="120" spans="1:204"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row>
    <row r="121" spans="1:204"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row>
    <row r="122" spans="1:204" ht="20.100000000000001" customHeight="1">
      <c r="G122" s="38"/>
      <c r="H122" s="38"/>
      <c r="I122" s="38"/>
      <c r="J122" s="38"/>
      <c r="K122" s="38"/>
      <c r="L122" s="38"/>
      <c r="M122" s="38"/>
      <c r="N122" s="38"/>
      <c r="O122" s="38"/>
      <c r="P122" s="38"/>
      <c r="Q122" s="38"/>
      <c r="R122" s="38"/>
      <c r="S122" s="38"/>
      <c r="T122" s="38"/>
      <c r="U122" s="38"/>
      <c r="V122" s="38"/>
      <c r="W122" s="38"/>
      <c r="X122" s="38"/>
      <c r="Y122" s="38"/>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row>
    <row r="123" spans="1:204" ht="20.100000000000001" customHeight="1">
      <c r="G123" s="38"/>
      <c r="H123" s="38"/>
      <c r="I123" s="38"/>
      <c r="J123" s="38"/>
      <c r="K123" s="38"/>
      <c r="L123" s="38"/>
      <c r="M123" s="38"/>
      <c r="N123" s="38"/>
      <c r="O123" s="38"/>
      <c r="P123" s="38"/>
      <c r="Q123" s="38"/>
      <c r="R123" s="38"/>
      <c r="S123" s="38"/>
      <c r="T123" s="38"/>
      <c r="U123" s="38"/>
      <c r="V123" s="38"/>
      <c r="W123" s="38"/>
      <c r="X123" s="38"/>
      <c r="Y123" s="38"/>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row>
    <row r="124" spans="1:204" ht="20.100000000000001" customHeight="1">
      <c r="G124" s="38"/>
      <c r="H124" s="38"/>
      <c r="I124" s="38"/>
      <c r="J124" s="38"/>
      <c r="K124" s="38"/>
      <c r="L124" s="38"/>
      <c r="M124" s="38"/>
      <c r="N124" s="38"/>
      <c r="O124" s="38"/>
      <c r="P124" s="38"/>
      <c r="Q124" s="38"/>
      <c r="R124" s="38"/>
      <c r="S124" s="38"/>
      <c r="T124" s="38"/>
      <c r="U124" s="38"/>
      <c r="V124" s="38"/>
      <c r="W124" s="38"/>
      <c r="X124" s="38"/>
      <c r="Y124" s="38"/>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row>
    <row r="125" spans="1:204" ht="20.100000000000001" customHeight="1">
      <c r="G125" s="38"/>
      <c r="H125" s="38"/>
      <c r="I125" s="38"/>
      <c r="J125" s="38"/>
      <c r="K125" s="38"/>
      <c r="L125" s="38"/>
      <c r="M125" s="38"/>
      <c r="N125" s="38"/>
      <c r="O125" s="38"/>
      <c r="P125" s="38"/>
      <c r="Q125" s="38"/>
      <c r="R125" s="38"/>
      <c r="S125" s="38"/>
      <c r="T125" s="38"/>
      <c r="U125" s="38"/>
      <c r="V125" s="38"/>
      <c r="W125" s="38"/>
      <c r="X125" s="38"/>
      <c r="Y125" s="38"/>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row>
    <row r="126" spans="1:204" ht="20.100000000000001" customHeight="1">
      <c r="G126" s="38"/>
      <c r="H126" s="38"/>
      <c r="I126" s="38"/>
      <c r="J126" s="38"/>
      <c r="K126" s="38"/>
      <c r="L126" s="38"/>
      <c r="M126" s="38"/>
      <c r="N126" s="38"/>
      <c r="O126" s="38"/>
      <c r="P126" s="38"/>
      <c r="Q126" s="38"/>
      <c r="R126" s="38"/>
      <c r="S126" s="38"/>
      <c r="T126" s="38"/>
      <c r="U126" s="38"/>
      <c r="V126" s="38"/>
      <c r="W126" s="38"/>
      <c r="X126" s="38"/>
      <c r="Y126" s="38"/>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row>
    <row r="127" spans="1:204" ht="20.100000000000001" customHeight="1">
      <c r="G127" s="38"/>
      <c r="H127" s="38"/>
      <c r="I127" s="38"/>
      <c r="J127" s="38"/>
      <c r="K127" s="38"/>
      <c r="L127" s="38"/>
      <c r="M127" s="38"/>
      <c r="N127" s="38"/>
      <c r="O127" s="38"/>
      <c r="P127" s="38"/>
      <c r="Q127" s="38"/>
      <c r="R127" s="38"/>
      <c r="S127" s="38"/>
      <c r="T127" s="38"/>
      <c r="U127" s="38"/>
      <c r="V127" s="38"/>
      <c r="W127" s="38"/>
      <c r="X127" s="38"/>
      <c r="Y127" s="38"/>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row>
    <row r="128" spans="1:204" ht="20.100000000000001" customHeight="1">
      <c r="G128" s="38"/>
      <c r="H128" s="38"/>
      <c r="I128" s="38"/>
      <c r="J128" s="38"/>
      <c r="K128" s="38"/>
      <c r="L128" s="38"/>
      <c r="M128" s="38"/>
      <c r="N128" s="38"/>
      <c r="O128" s="38"/>
      <c r="P128" s="38"/>
      <c r="Q128" s="38"/>
      <c r="R128" s="38"/>
      <c r="S128" s="38"/>
      <c r="T128" s="38"/>
      <c r="U128" s="38"/>
      <c r="V128" s="38"/>
      <c r="W128" s="38"/>
      <c r="X128" s="38"/>
      <c r="Y128" s="38"/>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row>
    <row r="129" spans="7:204" ht="20.100000000000001" customHeight="1">
      <c r="G129" s="38"/>
      <c r="H129" s="38"/>
      <c r="I129" s="38"/>
      <c r="J129" s="38"/>
      <c r="K129" s="38"/>
      <c r="L129" s="38"/>
      <c r="M129" s="38"/>
      <c r="N129" s="38"/>
      <c r="O129" s="38"/>
      <c r="P129" s="38"/>
      <c r="Q129" s="38"/>
      <c r="R129" s="38"/>
      <c r="S129" s="38"/>
      <c r="T129" s="38"/>
      <c r="U129" s="38"/>
      <c r="V129" s="38"/>
      <c r="W129" s="38"/>
      <c r="X129" s="38"/>
      <c r="Y129" s="38"/>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row>
    <row r="130" spans="7:204" ht="20.100000000000001" customHeight="1">
      <c r="G130" s="38"/>
      <c r="H130" s="38"/>
      <c r="I130" s="38"/>
      <c r="J130" s="38"/>
      <c r="K130" s="38"/>
      <c r="L130" s="38"/>
      <c r="M130" s="38"/>
      <c r="N130" s="38"/>
      <c r="O130" s="38"/>
      <c r="P130" s="38"/>
      <c r="Q130" s="38"/>
      <c r="R130" s="38"/>
      <c r="S130" s="38"/>
      <c r="T130" s="38"/>
      <c r="U130" s="38"/>
      <c r="V130" s="38"/>
      <c r="W130" s="38"/>
      <c r="X130" s="38"/>
      <c r="Y130" s="38"/>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row>
    <row r="131" spans="7:204" ht="20.100000000000001" customHeight="1">
      <c r="G131" s="38"/>
      <c r="H131" s="38"/>
      <c r="I131" s="38"/>
      <c r="J131" s="38"/>
      <c r="K131" s="38"/>
      <c r="L131" s="38"/>
      <c r="M131" s="38"/>
      <c r="N131" s="38"/>
      <c r="O131" s="38"/>
      <c r="P131" s="38"/>
      <c r="Q131" s="38"/>
      <c r="R131" s="38"/>
      <c r="S131" s="38"/>
      <c r="T131" s="38"/>
      <c r="U131" s="38"/>
      <c r="V131" s="38"/>
      <c r="W131" s="38"/>
      <c r="X131" s="38"/>
      <c r="Y131" s="38"/>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row>
    <row r="132" spans="7:204" ht="20.100000000000001" customHeight="1">
      <c r="G132" s="38"/>
      <c r="H132" s="38"/>
      <c r="I132" s="38"/>
      <c r="J132" s="38"/>
      <c r="K132" s="38"/>
      <c r="L132" s="38"/>
      <c r="M132" s="38"/>
      <c r="N132" s="38"/>
      <c r="O132" s="38"/>
      <c r="P132" s="38"/>
      <c r="Q132" s="38"/>
      <c r="R132" s="38"/>
      <c r="S132" s="38"/>
      <c r="T132" s="38"/>
      <c r="U132" s="38"/>
      <c r="V132" s="38"/>
      <c r="W132" s="38"/>
      <c r="X132" s="38"/>
      <c r="Y132" s="38"/>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row>
    <row r="133" spans="7:204" ht="20.100000000000001" customHeight="1">
      <c r="G133" s="38"/>
      <c r="H133" s="38"/>
      <c r="I133" s="38"/>
      <c r="J133" s="38"/>
      <c r="K133" s="38"/>
      <c r="L133" s="38"/>
      <c r="M133" s="38"/>
      <c r="N133" s="38"/>
      <c r="O133" s="38"/>
      <c r="P133" s="38"/>
      <c r="Q133" s="38"/>
      <c r="R133" s="38"/>
      <c r="S133" s="38"/>
      <c r="T133" s="38"/>
      <c r="U133" s="38"/>
      <c r="V133" s="38"/>
      <c r="W133" s="38"/>
      <c r="X133" s="38"/>
      <c r="Y133" s="38"/>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row>
    <row r="134" spans="7:204" ht="20.100000000000001" customHeight="1">
      <c r="G134" s="38"/>
      <c r="H134" s="38"/>
      <c r="I134" s="38"/>
      <c r="J134" s="38"/>
      <c r="K134" s="38"/>
      <c r="L134" s="38"/>
      <c r="M134" s="38"/>
      <c r="N134" s="38"/>
      <c r="O134" s="38"/>
      <c r="P134" s="38"/>
      <c r="Q134" s="38"/>
      <c r="R134" s="38"/>
      <c r="S134" s="38"/>
      <c r="T134" s="38"/>
      <c r="U134" s="38"/>
      <c r="V134" s="38"/>
      <c r="W134" s="38"/>
      <c r="X134" s="38"/>
      <c r="Y134" s="38"/>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row>
    <row r="135" spans="7:204" ht="20.100000000000001" customHeight="1">
      <c r="G135" s="38"/>
      <c r="H135" s="38"/>
      <c r="I135" s="38"/>
      <c r="J135" s="38"/>
      <c r="K135" s="38"/>
      <c r="L135" s="38"/>
      <c r="M135" s="38"/>
      <c r="N135" s="38"/>
      <c r="O135" s="38"/>
      <c r="P135" s="38"/>
      <c r="Q135" s="38"/>
      <c r="R135" s="38"/>
      <c r="S135" s="38"/>
      <c r="T135" s="38"/>
      <c r="U135" s="38"/>
      <c r="V135" s="38"/>
      <c r="W135" s="38"/>
      <c r="X135" s="38"/>
      <c r="Y135" s="38"/>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row>
    <row r="136" spans="7:204" ht="20.100000000000001" customHeight="1">
      <c r="G136" s="38"/>
      <c r="H136" s="38"/>
      <c r="I136" s="38"/>
      <c r="J136" s="38"/>
      <c r="K136" s="38"/>
      <c r="L136" s="38"/>
      <c r="M136" s="38"/>
      <c r="N136" s="38"/>
      <c r="O136" s="38"/>
      <c r="P136" s="38"/>
      <c r="Q136" s="38"/>
      <c r="R136" s="38"/>
      <c r="S136" s="38"/>
      <c r="T136" s="38"/>
      <c r="U136" s="38"/>
      <c r="V136" s="38"/>
      <c r="W136" s="38"/>
      <c r="X136" s="38"/>
      <c r="Y136" s="38"/>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row>
    <row r="137" spans="7:204" ht="20.100000000000001" customHeight="1">
      <c r="G137" s="38"/>
      <c r="H137" s="38"/>
      <c r="I137" s="38"/>
      <c r="J137" s="38"/>
      <c r="K137" s="38"/>
      <c r="L137" s="38"/>
      <c r="M137" s="38"/>
      <c r="N137" s="38"/>
      <c r="O137" s="38"/>
      <c r="P137" s="38"/>
      <c r="Q137" s="38"/>
      <c r="R137" s="38"/>
      <c r="S137" s="38"/>
      <c r="T137" s="38"/>
      <c r="U137" s="38"/>
      <c r="V137" s="38"/>
      <c r="W137" s="38"/>
      <c r="X137" s="38"/>
      <c r="Y137" s="38"/>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row>
    <row r="138" spans="7:204" ht="20.100000000000001" customHeight="1">
      <c r="G138" s="38"/>
      <c r="H138" s="38"/>
      <c r="I138" s="38"/>
      <c r="J138" s="38"/>
      <c r="K138" s="38"/>
      <c r="L138" s="38"/>
      <c r="M138" s="38"/>
      <c r="N138" s="38"/>
      <c r="O138" s="38"/>
      <c r="P138" s="38"/>
      <c r="Q138" s="38"/>
      <c r="R138" s="38"/>
      <c r="S138" s="38"/>
      <c r="T138" s="38"/>
      <c r="U138" s="38"/>
      <c r="V138" s="38"/>
      <c r="W138" s="38"/>
      <c r="X138" s="38"/>
      <c r="Y138" s="38"/>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row>
    <row r="139" spans="7:204" ht="20.100000000000001" customHeight="1">
      <c r="G139" s="38"/>
      <c r="H139" s="38"/>
      <c r="I139" s="38"/>
      <c r="J139" s="38"/>
      <c r="K139" s="38"/>
      <c r="L139" s="38"/>
      <c r="M139" s="38"/>
      <c r="N139" s="38"/>
      <c r="O139" s="38"/>
      <c r="P139" s="38"/>
      <c r="Q139" s="38"/>
      <c r="R139" s="38"/>
      <c r="S139" s="38"/>
      <c r="T139" s="38"/>
      <c r="U139" s="38"/>
      <c r="V139" s="38"/>
      <c r="W139" s="38"/>
      <c r="X139" s="38"/>
      <c r="Y139" s="38"/>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row>
    <row r="140" spans="7:204" ht="20.100000000000001" customHeight="1">
      <c r="G140" s="38"/>
      <c r="H140" s="38"/>
      <c r="I140" s="38"/>
      <c r="J140" s="38"/>
      <c r="K140" s="38"/>
      <c r="L140" s="38"/>
      <c r="M140" s="38"/>
      <c r="N140" s="38"/>
      <c r="O140" s="38"/>
      <c r="P140" s="38"/>
      <c r="Q140" s="38"/>
      <c r="R140" s="38"/>
      <c r="S140" s="38"/>
      <c r="T140" s="38"/>
      <c r="U140" s="38"/>
      <c r="V140" s="38"/>
      <c r="W140" s="38"/>
      <c r="X140" s="38"/>
      <c r="Y140" s="38"/>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row>
    <row r="141" spans="7:204" ht="20.100000000000001" customHeight="1">
      <c r="G141" s="38"/>
      <c r="H141" s="38"/>
      <c r="I141" s="38"/>
      <c r="J141" s="38"/>
      <c r="K141" s="38"/>
      <c r="L141" s="38"/>
      <c r="M141" s="38"/>
      <c r="N141" s="38"/>
      <c r="O141" s="38"/>
      <c r="P141" s="38"/>
      <c r="Q141" s="38"/>
      <c r="R141" s="38"/>
      <c r="S141" s="38"/>
      <c r="T141" s="38"/>
      <c r="U141" s="38"/>
      <c r="V141" s="38"/>
      <c r="W141" s="38"/>
      <c r="X141" s="38"/>
      <c r="Y141" s="38"/>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row>
    <row r="142" spans="7:204" ht="20.100000000000001" customHeight="1">
      <c r="G142" s="38"/>
      <c r="H142" s="38"/>
      <c r="I142" s="38"/>
      <c r="J142" s="38"/>
      <c r="K142" s="38"/>
      <c r="L142" s="38"/>
      <c r="M142" s="38"/>
      <c r="N142" s="38"/>
      <c r="O142" s="38"/>
      <c r="P142" s="38"/>
      <c r="Q142" s="38"/>
      <c r="R142" s="38"/>
      <c r="S142" s="38"/>
      <c r="T142" s="38"/>
      <c r="U142" s="38"/>
      <c r="V142" s="38"/>
      <c r="W142" s="38"/>
      <c r="X142" s="38"/>
      <c r="Y142" s="38"/>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row>
    <row r="143" spans="7:204" ht="20.100000000000001" customHeight="1">
      <c r="G143" s="38"/>
      <c r="H143" s="38"/>
      <c r="I143" s="38"/>
      <c r="J143" s="38"/>
      <c r="K143" s="38"/>
      <c r="L143" s="38"/>
      <c r="M143" s="38"/>
      <c r="N143" s="38"/>
      <c r="O143" s="38"/>
      <c r="P143" s="38"/>
      <c r="Q143" s="38"/>
      <c r="R143" s="38"/>
      <c r="S143" s="38"/>
      <c r="T143" s="38"/>
      <c r="U143" s="38"/>
      <c r="V143" s="38"/>
      <c r="W143" s="38"/>
      <c r="X143" s="38"/>
      <c r="Y143" s="38"/>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row>
    <row r="144" spans="7:204" ht="20.100000000000001" customHeight="1">
      <c r="G144" s="38"/>
      <c r="H144" s="38"/>
      <c r="I144" s="38"/>
      <c r="J144" s="38"/>
      <c r="K144" s="38"/>
      <c r="L144" s="38"/>
      <c r="M144" s="38"/>
      <c r="N144" s="38"/>
      <c r="O144" s="38"/>
      <c r="P144" s="38"/>
      <c r="Q144" s="38"/>
      <c r="R144" s="38"/>
      <c r="S144" s="38"/>
      <c r="T144" s="38"/>
      <c r="U144" s="38"/>
      <c r="V144" s="38"/>
      <c r="W144" s="38"/>
      <c r="X144" s="38"/>
      <c r="Y144" s="38"/>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row>
    <row r="145" spans="7:204" ht="20.100000000000001" customHeight="1">
      <c r="G145" s="38"/>
      <c r="H145" s="38"/>
      <c r="I145" s="38"/>
      <c r="J145" s="38"/>
      <c r="K145" s="38"/>
      <c r="L145" s="38"/>
      <c r="M145" s="38"/>
      <c r="N145" s="38"/>
      <c r="O145" s="38"/>
      <c r="P145" s="38"/>
      <c r="Q145" s="38"/>
      <c r="R145" s="38"/>
      <c r="S145" s="38"/>
      <c r="T145" s="38"/>
      <c r="U145" s="38"/>
      <c r="V145" s="38"/>
      <c r="W145" s="38"/>
      <c r="X145" s="38"/>
      <c r="Y145" s="38"/>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row>
    <row r="146" spans="7:204" ht="20.100000000000001" customHeight="1">
      <c r="G146" s="38"/>
      <c r="H146" s="38"/>
      <c r="I146" s="38"/>
      <c r="J146" s="38"/>
      <c r="K146" s="38"/>
      <c r="L146" s="38"/>
      <c r="M146" s="38"/>
      <c r="N146" s="38"/>
      <c r="O146" s="38"/>
      <c r="P146" s="38"/>
      <c r="Q146" s="38"/>
      <c r="R146" s="38"/>
      <c r="S146" s="38"/>
      <c r="T146" s="38"/>
      <c r="U146" s="38"/>
      <c r="V146" s="38"/>
      <c r="W146" s="38"/>
      <c r="X146" s="38"/>
      <c r="Y146" s="38"/>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row>
    <row r="147" spans="7:204" ht="20.100000000000001" customHeight="1">
      <c r="G147" s="38"/>
      <c r="H147" s="38"/>
      <c r="I147" s="38"/>
      <c r="J147" s="38"/>
      <c r="K147" s="38"/>
      <c r="L147" s="38"/>
      <c r="M147" s="38"/>
      <c r="N147" s="38"/>
      <c r="O147" s="38"/>
      <c r="P147" s="38"/>
      <c r="Q147" s="38"/>
      <c r="R147" s="38"/>
      <c r="S147" s="38"/>
      <c r="T147" s="38"/>
      <c r="U147" s="38"/>
      <c r="V147" s="38"/>
      <c r="W147" s="38"/>
      <c r="X147" s="38"/>
      <c r="Y147" s="38"/>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row>
    <row r="148" spans="7:204" ht="20.100000000000001" customHeight="1">
      <c r="G148" s="38"/>
      <c r="H148" s="38"/>
      <c r="I148" s="38"/>
      <c r="J148" s="38"/>
      <c r="K148" s="38"/>
      <c r="L148" s="38"/>
      <c r="M148" s="38"/>
      <c r="N148" s="38"/>
      <c r="O148" s="38"/>
      <c r="P148" s="38"/>
      <c r="Q148" s="38"/>
      <c r="R148" s="38"/>
      <c r="S148" s="38"/>
      <c r="T148" s="38"/>
      <c r="U148" s="38"/>
      <c r="V148" s="38"/>
      <c r="W148" s="38"/>
      <c r="X148" s="38"/>
      <c r="Y148" s="38"/>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row>
    <row r="149" spans="7:204" ht="20.100000000000001" customHeight="1">
      <c r="G149" s="38"/>
      <c r="H149" s="38"/>
      <c r="I149" s="38"/>
      <c r="J149" s="38"/>
      <c r="K149" s="38"/>
      <c r="L149" s="38"/>
      <c r="M149" s="38"/>
      <c r="N149" s="38"/>
      <c r="O149" s="38"/>
      <c r="P149" s="38"/>
      <c r="Q149" s="38"/>
      <c r="R149" s="38"/>
      <c r="S149" s="38"/>
      <c r="T149" s="38"/>
      <c r="U149" s="38"/>
      <c r="V149" s="38"/>
      <c r="W149" s="38"/>
      <c r="X149" s="38"/>
      <c r="Y149" s="38"/>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row>
    <row r="150" spans="7:204" ht="20.100000000000001" customHeight="1">
      <c r="G150" s="38"/>
      <c r="H150" s="38"/>
      <c r="I150" s="38"/>
      <c r="J150" s="38"/>
      <c r="K150" s="38"/>
      <c r="L150" s="38"/>
      <c r="M150" s="38"/>
      <c r="N150" s="38"/>
      <c r="O150" s="38"/>
      <c r="P150" s="38"/>
      <c r="Q150" s="38"/>
      <c r="R150" s="38"/>
      <c r="S150" s="38"/>
      <c r="T150" s="38"/>
      <c r="U150" s="38"/>
      <c r="V150" s="38"/>
      <c r="W150" s="38"/>
      <c r="X150" s="38"/>
      <c r="Y150" s="38"/>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row>
    <row r="151" spans="7:204" ht="20.100000000000001" customHeight="1">
      <c r="G151" s="38"/>
      <c r="H151" s="38"/>
      <c r="I151" s="38"/>
      <c r="J151" s="38"/>
      <c r="K151" s="38"/>
      <c r="L151" s="38"/>
      <c r="M151" s="38"/>
      <c r="N151" s="38"/>
      <c r="O151" s="38"/>
      <c r="P151" s="38"/>
      <c r="Q151" s="38"/>
      <c r="R151" s="38"/>
      <c r="S151" s="38"/>
      <c r="T151" s="38"/>
      <c r="U151" s="38"/>
      <c r="V151" s="38"/>
      <c r="W151" s="38"/>
      <c r="X151" s="38"/>
      <c r="Y151" s="38"/>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row>
    <row r="152" spans="7:204" ht="20.100000000000001" customHeight="1">
      <c r="G152" s="38"/>
      <c r="H152" s="38"/>
      <c r="I152" s="38"/>
      <c r="J152" s="38"/>
      <c r="K152" s="38"/>
      <c r="L152" s="38"/>
      <c r="M152" s="38"/>
      <c r="N152" s="38"/>
      <c r="O152" s="38"/>
      <c r="P152" s="38"/>
      <c r="Q152" s="38"/>
      <c r="R152" s="38"/>
      <c r="S152" s="38"/>
      <c r="T152" s="38"/>
      <c r="U152" s="38"/>
      <c r="V152" s="38"/>
      <c r="W152" s="38"/>
      <c r="X152" s="38"/>
      <c r="Y152" s="38"/>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row>
    <row r="153" spans="7:204" ht="20.100000000000001" customHeight="1">
      <c r="G153" s="38"/>
      <c r="H153" s="38"/>
      <c r="I153" s="38"/>
      <c r="J153" s="38"/>
      <c r="K153" s="38"/>
      <c r="L153" s="38"/>
      <c r="M153" s="38"/>
      <c r="N153" s="38"/>
      <c r="O153" s="38"/>
      <c r="P153" s="38"/>
      <c r="Q153" s="38"/>
      <c r="R153" s="38"/>
      <c r="S153" s="38"/>
      <c r="T153" s="38"/>
      <c r="U153" s="38"/>
      <c r="V153" s="38"/>
      <c r="W153" s="38"/>
      <c r="X153" s="38"/>
      <c r="Y153" s="38"/>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row>
    <row r="154" spans="7:204" ht="20.100000000000001" customHeight="1">
      <c r="G154" s="38"/>
      <c r="H154" s="38"/>
      <c r="I154" s="38"/>
      <c r="J154" s="38"/>
      <c r="K154" s="38"/>
      <c r="L154" s="38"/>
      <c r="M154" s="38"/>
      <c r="N154" s="38"/>
      <c r="O154" s="38"/>
      <c r="P154" s="38"/>
      <c r="Q154" s="38"/>
      <c r="R154" s="38"/>
      <c r="S154" s="38"/>
      <c r="T154" s="38"/>
      <c r="U154" s="38"/>
      <c r="V154" s="38"/>
      <c r="W154" s="38"/>
      <c r="X154" s="38"/>
      <c r="Y154" s="38"/>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row>
    <row r="155" spans="7:204" ht="20.100000000000001" customHeight="1">
      <c r="G155" s="38"/>
      <c r="H155" s="38"/>
      <c r="I155" s="38"/>
      <c r="J155" s="38"/>
      <c r="K155" s="38"/>
      <c r="L155" s="38"/>
      <c r="M155" s="38"/>
      <c r="N155" s="38"/>
      <c r="O155" s="38"/>
      <c r="P155" s="38"/>
      <c r="Q155" s="38"/>
      <c r="R155" s="38"/>
      <c r="S155" s="38"/>
      <c r="T155" s="38"/>
      <c r="U155" s="38"/>
      <c r="V155" s="38"/>
      <c r="W155" s="38"/>
      <c r="X155" s="38"/>
      <c r="Y155" s="38"/>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row>
    <row r="156" spans="7:204" ht="20.100000000000001" customHeight="1">
      <c r="G156" s="38"/>
      <c r="H156" s="38"/>
      <c r="I156" s="38"/>
      <c r="J156" s="38"/>
      <c r="K156" s="38"/>
      <c r="L156" s="38"/>
      <c r="M156" s="38"/>
      <c r="N156" s="38"/>
      <c r="O156" s="38"/>
      <c r="P156" s="38"/>
      <c r="Q156" s="38"/>
      <c r="R156" s="38"/>
      <c r="S156" s="38"/>
      <c r="T156" s="38"/>
      <c r="U156" s="38"/>
      <c r="V156" s="38"/>
      <c r="W156" s="38"/>
      <c r="X156" s="38"/>
      <c r="Y156" s="38"/>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row>
    <row r="157" spans="7:204" ht="20.100000000000001" customHeight="1">
      <c r="G157" s="38"/>
      <c r="H157" s="38"/>
      <c r="I157" s="38"/>
      <c r="J157" s="38"/>
      <c r="K157" s="38"/>
      <c r="L157" s="38"/>
      <c r="M157" s="38"/>
      <c r="N157" s="38"/>
      <c r="O157" s="38"/>
      <c r="P157" s="38"/>
      <c r="Q157" s="38"/>
      <c r="R157" s="38"/>
      <c r="S157" s="38"/>
      <c r="T157" s="38"/>
      <c r="U157" s="38"/>
      <c r="V157" s="38"/>
      <c r="W157" s="38"/>
      <c r="X157" s="38"/>
      <c r="Y157" s="38"/>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row>
    <row r="158" spans="7:204" ht="20.100000000000001" customHeight="1">
      <c r="G158" s="38"/>
      <c r="H158" s="38"/>
      <c r="I158" s="38"/>
      <c r="J158" s="38"/>
      <c r="K158" s="38"/>
      <c r="L158" s="38"/>
      <c r="M158" s="38"/>
      <c r="N158" s="38"/>
      <c r="O158" s="38"/>
      <c r="P158" s="38"/>
      <c r="Q158" s="38"/>
      <c r="R158" s="38"/>
      <c r="S158" s="38"/>
      <c r="T158" s="38"/>
      <c r="U158" s="38"/>
      <c r="V158" s="38"/>
      <c r="W158" s="38"/>
      <c r="X158" s="38"/>
      <c r="Y158" s="38"/>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row>
    <row r="159" spans="7:204" ht="20.100000000000001" customHeight="1">
      <c r="G159" s="38"/>
      <c r="H159" s="38"/>
      <c r="I159" s="38"/>
      <c r="J159" s="38"/>
      <c r="K159" s="38"/>
      <c r="L159" s="38"/>
      <c r="M159" s="38"/>
      <c r="N159" s="38"/>
      <c r="O159" s="38"/>
      <c r="P159" s="38"/>
      <c r="Q159" s="38"/>
      <c r="R159" s="38"/>
      <c r="S159" s="38"/>
      <c r="T159" s="38"/>
      <c r="U159" s="38"/>
      <c r="V159" s="38"/>
      <c r="W159" s="38"/>
      <c r="X159" s="38"/>
      <c r="Y159" s="38"/>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row>
    <row r="160" spans="7:204" ht="20.100000000000001" customHeight="1">
      <c r="G160" s="38"/>
      <c r="H160" s="38"/>
      <c r="I160" s="38"/>
      <c r="J160" s="38"/>
      <c r="K160" s="38"/>
      <c r="L160" s="38"/>
      <c r="M160" s="38"/>
      <c r="N160" s="38"/>
      <c r="O160" s="38"/>
      <c r="P160" s="38"/>
      <c r="Q160" s="38"/>
      <c r="R160" s="38"/>
      <c r="S160" s="38"/>
      <c r="T160" s="38"/>
      <c r="U160" s="38"/>
      <c r="V160" s="38"/>
      <c r="W160" s="38"/>
      <c r="X160" s="38"/>
      <c r="Y160" s="38"/>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row>
    <row r="161" spans="7:204" ht="20.100000000000001" customHeight="1">
      <c r="G161" s="38"/>
      <c r="H161" s="38"/>
      <c r="I161" s="38"/>
      <c r="J161" s="38"/>
      <c r="K161" s="38"/>
      <c r="L161" s="38"/>
      <c r="M161" s="38"/>
      <c r="N161" s="38"/>
      <c r="O161" s="38"/>
      <c r="P161" s="38"/>
      <c r="Q161" s="38"/>
      <c r="R161" s="38"/>
      <c r="S161" s="38"/>
      <c r="T161" s="38"/>
      <c r="U161" s="38"/>
      <c r="V161" s="38"/>
      <c r="W161" s="38"/>
      <c r="X161" s="38"/>
      <c r="Y161" s="38"/>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row>
    <row r="162" spans="7:204" ht="20.100000000000001" customHeight="1">
      <c r="G162" s="38"/>
      <c r="H162" s="38"/>
      <c r="I162" s="38"/>
      <c r="J162" s="38"/>
      <c r="K162" s="38"/>
      <c r="L162" s="38"/>
      <c r="M162" s="38"/>
      <c r="N162" s="38"/>
      <c r="O162" s="38"/>
      <c r="P162" s="38"/>
      <c r="Q162" s="38"/>
      <c r="R162" s="38"/>
      <c r="S162" s="38"/>
      <c r="T162" s="38"/>
      <c r="U162" s="38"/>
      <c r="V162" s="38"/>
      <c r="W162" s="38"/>
      <c r="X162" s="38"/>
      <c r="Y162" s="38"/>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row>
    <row r="163" spans="7:204" ht="20.100000000000001" customHeight="1">
      <c r="G163" s="38"/>
      <c r="H163" s="38"/>
      <c r="I163" s="38"/>
      <c r="J163" s="38"/>
      <c r="K163" s="38"/>
      <c r="L163" s="38"/>
      <c r="M163" s="38"/>
      <c r="N163" s="38"/>
      <c r="O163" s="38"/>
      <c r="P163" s="38"/>
      <c r="Q163" s="38"/>
      <c r="R163" s="38"/>
      <c r="S163" s="38"/>
      <c r="T163" s="38"/>
      <c r="U163" s="38"/>
      <c r="V163" s="38"/>
      <c r="W163" s="38"/>
      <c r="X163" s="38"/>
      <c r="Y163" s="38"/>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row>
    <row r="164" spans="7:204" ht="20.100000000000001" customHeight="1">
      <c r="G164" s="38"/>
      <c r="H164" s="38"/>
      <c r="I164" s="38"/>
      <c r="J164" s="38"/>
      <c r="K164" s="38"/>
      <c r="L164" s="38"/>
      <c r="M164" s="38"/>
      <c r="N164" s="38"/>
      <c r="O164" s="38"/>
      <c r="P164" s="38"/>
      <c r="Q164" s="38"/>
      <c r="R164" s="38"/>
      <c r="S164" s="38"/>
      <c r="T164" s="38"/>
      <c r="U164" s="38"/>
      <c r="V164" s="38"/>
      <c r="W164" s="38"/>
      <c r="X164" s="38"/>
      <c r="Y164" s="38"/>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row>
    <row r="165" spans="7:204" ht="20.100000000000001" customHeight="1">
      <c r="G165" s="38"/>
      <c r="H165" s="38"/>
      <c r="I165" s="38"/>
      <c r="J165" s="38"/>
      <c r="K165" s="38"/>
      <c r="L165" s="38"/>
      <c r="M165" s="38"/>
      <c r="N165" s="38"/>
      <c r="O165" s="38"/>
      <c r="P165" s="38"/>
      <c r="Q165" s="38"/>
      <c r="R165" s="38"/>
      <c r="S165" s="38"/>
      <c r="T165" s="38"/>
      <c r="U165" s="38"/>
      <c r="V165" s="38"/>
      <c r="W165" s="38"/>
      <c r="X165" s="38"/>
      <c r="Y165" s="38"/>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row>
    <row r="166" spans="7:204" ht="20.100000000000001" customHeight="1">
      <c r="G166" s="38"/>
      <c r="H166" s="38"/>
      <c r="I166" s="38"/>
      <c r="J166" s="38"/>
      <c r="K166" s="38"/>
      <c r="L166" s="38"/>
      <c r="M166" s="38"/>
      <c r="N166" s="38"/>
      <c r="O166" s="38"/>
      <c r="P166" s="38"/>
      <c r="Q166" s="38"/>
      <c r="R166" s="38"/>
      <c r="S166" s="38"/>
      <c r="T166" s="38"/>
      <c r="U166" s="38"/>
      <c r="V166" s="38"/>
      <c r="W166" s="38"/>
      <c r="X166" s="38"/>
      <c r="Y166" s="38"/>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row>
    <row r="167" spans="7:204" ht="20.100000000000001" customHeight="1">
      <c r="G167" s="38"/>
      <c r="H167" s="38"/>
      <c r="I167" s="38"/>
      <c r="J167" s="38"/>
      <c r="K167" s="38"/>
      <c r="L167" s="38"/>
      <c r="M167" s="38"/>
      <c r="N167" s="38"/>
      <c r="O167" s="38"/>
      <c r="P167" s="38"/>
      <c r="Q167" s="38"/>
      <c r="R167" s="38"/>
      <c r="S167" s="38"/>
      <c r="T167" s="38"/>
      <c r="U167" s="38"/>
      <c r="V167" s="38"/>
      <c r="W167" s="38"/>
      <c r="X167" s="38"/>
      <c r="Y167" s="38"/>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row>
    <row r="168" spans="7:204" ht="20.100000000000001" customHeight="1">
      <c r="G168" s="38"/>
      <c r="H168" s="38"/>
      <c r="I168" s="38"/>
      <c r="J168" s="38"/>
      <c r="K168" s="38"/>
      <c r="L168" s="38"/>
      <c r="M168" s="38"/>
      <c r="N168" s="38"/>
      <c r="O168" s="38"/>
      <c r="P168" s="38"/>
      <c r="Q168" s="38"/>
      <c r="R168" s="38"/>
      <c r="S168" s="38"/>
      <c r="T168" s="38"/>
      <c r="U168" s="38"/>
      <c r="V168" s="38"/>
      <c r="W168" s="38"/>
      <c r="X168" s="38"/>
      <c r="Y168" s="38"/>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row>
    <row r="169" spans="7:204" ht="20.100000000000001" customHeight="1">
      <c r="G169" s="38"/>
      <c r="H169" s="38"/>
      <c r="I169" s="38"/>
      <c r="J169" s="38"/>
      <c r="K169" s="38"/>
      <c r="L169" s="38"/>
      <c r="M169" s="38"/>
      <c r="N169" s="38"/>
      <c r="O169" s="38"/>
      <c r="P169" s="38"/>
      <c r="Q169" s="38"/>
      <c r="R169" s="38"/>
      <c r="S169" s="38"/>
      <c r="T169" s="38"/>
      <c r="U169" s="38"/>
      <c r="V169" s="38"/>
      <c r="W169" s="38"/>
      <c r="X169" s="38"/>
      <c r="Y169" s="38"/>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row>
    <row r="170" spans="7:204" ht="20.100000000000001" customHeight="1">
      <c r="G170" s="38"/>
      <c r="H170" s="38"/>
      <c r="I170" s="38"/>
      <c r="J170" s="38"/>
      <c r="K170" s="38"/>
      <c r="L170" s="38"/>
      <c r="M170" s="38"/>
      <c r="N170" s="38"/>
      <c r="O170" s="38"/>
      <c r="P170" s="38"/>
      <c r="Q170" s="38"/>
      <c r="R170" s="38"/>
      <c r="S170" s="38"/>
      <c r="T170" s="38"/>
      <c r="U170" s="38"/>
      <c r="V170" s="38"/>
      <c r="W170" s="38"/>
      <c r="X170" s="38"/>
      <c r="Y170" s="38"/>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row>
    <row r="171" spans="7:204" ht="20.100000000000001" customHeight="1">
      <c r="G171" s="38"/>
      <c r="H171" s="38"/>
      <c r="I171" s="38"/>
      <c r="J171" s="38"/>
      <c r="K171" s="38"/>
      <c r="L171" s="38"/>
      <c r="M171" s="38"/>
      <c r="N171" s="38"/>
      <c r="O171" s="38"/>
      <c r="P171" s="38"/>
      <c r="Q171" s="38"/>
      <c r="R171" s="38"/>
      <c r="S171" s="38"/>
      <c r="T171" s="38"/>
      <c r="U171" s="38"/>
      <c r="V171" s="38"/>
      <c r="W171" s="38"/>
      <c r="X171" s="38"/>
      <c r="Y171" s="38"/>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row>
    <row r="172" spans="7:204" ht="20.100000000000001" customHeight="1">
      <c r="G172" s="38"/>
      <c r="H172" s="38"/>
      <c r="I172" s="38"/>
      <c r="J172" s="38"/>
      <c r="K172" s="38"/>
      <c r="L172" s="38"/>
      <c r="M172" s="38"/>
      <c r="N172" s="38"/>
      <c r="O172" s="38"/>
      <c r="P172" s="38"/>
      <c r="Q172" s="38"/>
      <c r="R172" s="38"/>
      <c r="S172" s="38"/>
      <c r="T172" s="38"/>
      <c r="U172" s="38"/>
      <c r="V172" s="38"/>
      <c r="W172" s="38"/>
      <c r="X172" s="38"/>
      <c r="Y172" s="38"/>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row>
    <row r="173" spans="7:204" ht="20.100000000000001" customHeight="1">
      <c r="G173" s="38"/>
      <c r="H173" s="38"/>
      <c r="I173" s="38"/>
      <c r="J173" s="38"/>
      <c r="K173" s="38"/>
      <c r="L173" s="38"/>
      <c r="M173" s="38"/>
      <c r="N173" s="38"/>
      <c r="O173" s="38"/>
      <c r="P173" s="38"/>
      <c r="Q173" s="38"/>
      <c r="R173" s="38"/>
      <c r="S173" s="38"/>
      <c r="T173" s="38"/>
      <c r="U173" s="38"/>
      <c r="V173" s="38"/>
      <c r="W173" s="38"/>
      <c r="X173" s="38"/>
      <c r="Y173" s="38"/>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row>
    <row r="174" spans="7:204" ht="20.100000000000001" customHeight="1">
      <c r="G174" s="38"/>
      <c r="H174" s="38"/>
      <c r="I174" s="38"/>
      <c r="J174" s="38"/>
      <c r="K174" s="38"/>
      <c r="L174" s="38"/>
      <c r="M174" s="38"/>
      <c r="N174" s="38"/>
      <c r="O174" s="38"/>
      <c r="P174" s="38"/>
      <c r="Q174" s="38"/>
      <c r="R174" s="38"/>
      <c r="S174" s="38"/>
      <c r="T174" s="38"/>
      <c r="U174" s="38"/>
      <c r="V174" s="38"/>
      <c r="W174" s="38"/>
      <c r="X174" s="38"/>
      <c r="Y174" s="38"/>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row>
    <row r="175" spans="7:204" ht="20.100000000000001" customHeight="1">
      <c r="G175" s="38"/>
      <c r="H175" s="38"/>
      <c r="I175" s="38"/>
      <c r="J175" s="38"/>
      <c r="K175" s="38"/>
      <c r="L175" s="38"/>
      <c r="M175" s="38"/>
      <c r="N175" s="38"/>
      <c r="O175" s="38"/>
      <c r="P175" s="38"/>
      <c r="Q175" s="38"/>
      <c r="R175" s="38"/>
      <c r="S175" s="38"/>
      <c r="T175" s="38"/>
      <c r="U175" s="38"/>
      <c r="V175" s="38"/>
      <c r="W175" s="38"/>
      <c r="X175" s="38"/>
      <c r="Y175" s="38"/>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row>
    <row r="176" spans="7:204" ht="20.100000000000001" customHeight="1">
      <c r="G176" s="38"/>
      <c r="H176" s="38"/>
      <c r="I176" s="38"/>
      <c r="J176" s="38"/>
      <c r="K176" s="38"/>
      <c r="L176" s="38"/>
      <c r="M176" s="38"/>
      <c r="N176" s="38"/>
      <c r="O176" s="38"/>
      <c r="P176" s="38"/>
      <c r="Q176" s="38"/>
      <c r="R176" s="38"/>
      <c r="S176" s="38"/>
      <c r="T176" s="38"/>
      <c r="U176" s="38"/>
      <c r="V176" s="38"/>
      <c r="W176" s="38"/>
      <c r="X176" s="38"/>
      <c r="Y176" s="38"/>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row>
    <row r="177" spans="7:204" ht="20.100000000000001" customHeight="1">
      <c r="G177" s="38"/>
      <c r="H177" s="38"/>
      <c r="I177" s="38"/>
      <c r="J177" s="38"/>
      <c r="K177" s="38"/>
      <c r="L177" s="38"/>
      <c r="M177" s="38"/>
      <c r="N177" s="38"/>
      <c r="O177" s="38"/>
      <c r="P177" s="38"/>
      <c r="Q177" s="38"/>
      <c r="R177" s="38"/>
      <c r="S177" s="38"/>
      <c r="T177" s="38"/>
      <c r="U177" s="38"/>
      <c r="V177" s="38"/>
      <c r="W177" s="38"/>
      <c r="X177" s="38"/>
      <c r="Y177" s="38"/>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row>
    <row r="178" spans="7:204" ht="20.100000000000001" customHeight="1">
      <c r="G178" s="38"/>
      <c r="H178" s="38"/>
      <c r="I178" s="38"/>
      <c r="J178" s="38"/>
      <c r="K178" s="38"/>
      <c r="L178" s="38"/>
      <c r="M178" s="38"/>
      <c r="N178" s="38"/>
      <c r="O178" s="38"/>
      <c r="P178" s="38"/>
      <c r="Q178" s="38"/>
      <c r="R178" s="38"/>
      <c r="S178" s="38"/>
      <c r="T178" s="38"/>
      <c r="U178" s="38"/>
      <c r="V178" s="38"/>
      <c r="W178" s="38"/>
      <c r="X178" s="38"/>
      <c r="Y178" s="38"/>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row>
    <row r="179" spans="7:204" ht="20.100000000000001" customHeight="1">
      <c r="G179" s="38"/>
      <c r="H179" s="38"/>
      <c r="I179" s="38"/>
      <c r="J179" s="38"/>
      <c r="K179" s="38"/>
      <c r="L179" s="38"/>
      <c r="M179" s="38"/>
      <c r="N179" s="38"/>
      <c r="O179" s="38"/>
      <c r="P179" s="38"/>
      <c r="Q179" s="38"/>
      <c r="R179" s="38"/>
      <c r="S179" s="38"/>
      <c r="T179" s="38"/>
      <c r="U179" s="38"/>
      <c r="V179" s="38"/>
      <c r="W179" s="38"/>
      <c r="X179" s="38"/>
      <c r="Y179" s="38"/>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row>
    <row r="180" spans="7:204" ht="20.100000000000001" customHeight="1">
      <c r="G180" s="38"/>
      <c r="H180" s="38"/>
      <c r="I180" s="38"/>
      <c r="J180" s="38"/>
      <c r="K180" s="38"/>
      <c r="L180" s="38"/>
      <c r="M180" s="38"/>
      <c r="N180" s="38"/>
      <c r="O180" s="38"/>
      <c r="P180" s="38"/>
      <c r="Q180" s="38"/>
      <c r="R180" s="38"/>
      <c r="S180" s="38"/>
      <c r="T180" s="38"/>
      <c r="U180" s="38"/>
      <c r="V180" s="38"/>
      <c r="W180" s="38"/>
      <c r="X180" s="38"/>
      <c r="Y180" s="38"/>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row>
    <row r="181" spans="7:204" ht="20.100000000000001" customHeight="1">
      <c r="G181" s="38"/>
      <c r="H181" s="38"/>
      <c r="I181" s="38"/>
      <c r="J181" s="38"/>
      <c r="K181" s="38"/>
      <c r="L181" s="38"/>
      <c r="M181" s="38"/>
      <c r="N181" s="38"/>
      <c r="O181" s="38"/>
      <c r="P181" s="38"/>
      <c r="Q181" s="38"/>
      <c r="R181" s="38"/>
      <c r="S181" s="38"/>
      <c r="T181" s="38"/>
      <c r="U181" s="38"/>
      <c r="V181" s="38"/>
      <c r="W181" s="38"/>
      <c r="X181" s="38"/>
      <c r="Y181" s="38"/>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row>
    <row r="182" spans="7:204" ht="20.100000000000001" customHeight="1">
      <c r="G182" s="38"/>
      <c r="H182" s="38"/>
      <c r="I182" s="38"/>
      <c r="J182" s="38"/>
      <c r="K182" s="38"/>
      <c r="L182" s="38"/>
      <c r="M182" s="38"/>
      <c r="N182" s="38"/>
      <c r="O182" s="38"/>
      <c r="P182" s="38"/>
      <c r="Q182" s="38"/>
      <c r="R182" s="38"/>
      <c r="S182" s="38"/>
      <c r="T182" s="38"/>
      <c r="U182" s="38"/>
      <c r="V182" s="38"/>
      <c r="W182" s="38"/>
      <c r="X182" s="38"/>
      <c r="Y182" s="38"/>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row>
    <row r="183" spans="7:204" ht="20.100000000000001" customHeight="1">
      <c r="G183" s="38"/>
      <c r="H183" s="38"/>
      <c r="I183" s="38"/>
      <c r="J183" s="38"/>
      <c r="K183" s="38"/>
      <c r="L183" s="38"/>
      <c r="M183" s="38"/>
      <c r="N183" s="38"/>
      <c r="O183" s="38"/>
      <c r="P183" s="38"/>
      <c r="Q183" s="38"/>
      <c r="R183" s="38"/>
      <c r="S183" s="38"/>
      <c r="T183" s="38"/>
      <c r="U183" s="38"/>
      <c r="V183" s="38"/>
      <c r="W183" s="38"/>
      <c r="X183" s="38"/>
      <c r="Y183" s="38"/>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row>
    <row r="184" spans="7:204" ht="20.100000000000001" customHeight="1">
      <c r="G184" s="38"/>
      <c r="H184" s="38"/>
      <c r="I184" s="38"/>
      <c r="J184" s="38"/>
      <c r="K184" s="38"/>
      <c r="L184" s="38"/>
      <c r="M184" s="38"/>
      <c r="N184" s="38"/>
      <c r="O184" s="38"/>
      <c r="P184" s="38"/>
      <c r="Q184" s="38"/>
      <c r="R184" s="38"/>
      <c r="S184" s="38"/>
      <c r="T184" s="38"/>
      <c r="U184" s="38"/>
      <c r="V184" s="38"/>
      <c r="W184" s="38"/>
      <c r="X184" s="38"/>
      <c r="Y184" s="38"/>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row>
    <row r="185" spans="7:204" ht="20.100000000000001" customHeight="1">
      <c r="G185" s="38"/>
      <c r="H185" s="38"/>
      <c r="I185" s="38"/>
      <c r="J185" s="38"/>
      <c r="K185" s="38"/>
      <c r="L185" s="38"/>
      <c r="M185" s="38"/>
      <c r="N185" s="38"/>
      <c r="O185" s="38"/>
      <c r="P185" s="38"/>
      <c r="Q185" s="38"/>
      <c r="R185" s="38"/>
      <c r="S185" s="38"/>
      <c r="T185" s="38"/>
      <c r="U185" s="38"/>
      <c r="V185" s="38"/>
      <c r="W185" s="38"/>
      <c r="X185" s="38"/>
      <c r="Y185" s="38"/>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row>
    <row r="186" spans="7:204" ht="20.100000000000001" customHeight="1">
      <c r="G186" s="38"/>
      <c r="H186" s="38"/>
      <c r="I186" s="38"/>
      <c r="J186" s="38"/>
      <c r="K186" s="38"/>
      <c r="L186" s="38"/>
      <c r="M186" s="38"/>
      <c r="N186" s="38"/>
      <c r="O186" s="38"/>
      <c r="P186" s="38"/>
      <c r="Q186" s="38"/>
      <c r="R186" s="38"/>
      <c r="S186" s="38"/>
      <c r="T186" s="38"/>
      <c r="U186" s="38"/>
      <c r="V186" s="38"/>
      <c r="W186" s="38"/>
      <c r="X186" s="38"/>
      <c r="Y186" s="38"/>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row>
    <row r="187" spans="7:204" ht="20.100000000000001" customHeight="1">
      <c r="G187" s="38"/>
      <c r="H187" s="38"/>
      <c r="I187" s="38"/>
      <c r="J187" s="38"/>
      <c r="K187" s="38"/>
      <c r="L187" s="38"/>
      <c r="M187" s="38"/>
      <c r="N187" s="38"/>
      <c r="O187" s="38"/>
      <c r="P187" s="38"/>
      <c r="Q187" s="38"/>
      <c r="R187" s="38"/>
      <c r="S187" s="38"/>
      <c r="T187" s="38"/>
      <c r="U187" s="38"/>
      <c r="V187" s="38"/>
      <c r="W187" s="38"/>
      <c r="X187" s="38"/>
      <c r="Y187" s="38"/>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row>
    <row r="188" spans="7:204" ht="20.100000000000001" customHeight="1">
      <c r="G188" s="38"/>
      <c r="H188" s="38"/>
      <c r="I188" s="38"/>
      <c r="J188" s="38"/>
      <c r="K188" s="38"/>
      <c r="L188" s="38"/>
      <c r="M188" s="38"/>
      <c r="N188" s="38"/>
      <c r="O188" s="38"/>
      <c r="P188" s="38"/>
      <c r="Q188" s="38"/>
      <c r="R188" s="38"/>
      <c r="S188" s="38"/>
      <c r="T188" s="38"/>
      <c r="U188" s="38"/>
      <c r="V188" s="38"/>
      <c r="W188" s="38"/>
      <c r="X188" s="38"/>
      <c r="Y188" s="38"/>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row>
    <row r="189" spans="7:204" ht="20.100000000000001" customHeight="1">
      <c r="G189" s="38"/>
      <c r="H189" s="38"/>
      <c r="I189" s="38"/>
      <c r="J189" s="38"/>
      <c r="K189" s="38"/>
      <c r="L189" s="38"/>
      <c r="M189" s="38"/>
      <c r="N189" s="38"/>
      <c r="O189" s="38"/>
      <c r="P189" s="38"/>
      <c r="Q189" s="38"/>
      <c r="R189" s="38"/>
      <c r="S189" s="38"/>
      <c r="T189" s="38"/>
      <c r="U189" s="38"/>
      <c r="V189" s="38"/>
      <c r="W189" s="38"/>
      <c r="X189" s="38"/>
      <c r="Y189" s="38"/>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row>
    <row r="190" spans="7:204" ht="20.100000000000001" customHeight="1">
      <c r="G190" s="38"/>
      <c r="H190" s="38"/>
      <c r="I190" s="38"/>
      <c r="J190" s="38"/>
      <c r="K190" s="38"/>
      <c r="L190" s="38"/>
      <c r="M190" s="38"/>
      <c r="N190" s="38"/>
      <c r="O190" s="38"/>
      <c r="P190" s="38"/>
      <c r="Q190" s="38"/>
      <c r="R190" s="38"/>
      <c r="S190" s="38"/>
      <c r="T190" s="38"/>
      <c r="U190" s="38"/>
      <c r="V190" s="38"/>
      <c r="W190" s="38"/>
      <c r="X190" s="38"/>
      <c r="Y190" s="38"/>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row>
    <row r="191" spans="7:204" ht="20.100000000000001" customHeight="1">
      <c r="G191" s="38"/>
      <c r="H191" s="38"/>
      <c r="I191" s="38"/>
      <c r="J191" s="38"/>
      <c r="K191" s="38"/>
      <c r="L191" s="38"/>
      <c r="M191" s="38"/>
      <c r="N191" s="38"/>
      <c r="O191" s="38"/>
      <c r="P191" s="38"/>
      <c r="Q191" s="38"/>
      <c r="R191" s="38"/>
      <c r="S191" s="38"/>
      <c r="T191" s="38"/>
      <c r="U191" s="38"/>
      <c r="V191" s="38"/>
      <c r="W191" s="38"/>
      <c r="X191" s="38"/>
      <c r="Y191" s="38"/>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row>
    <row r="192" spans="7:204" ht="20.100000000000001" customHeight="1">
      <c r="G192" s="38"/>
      <c r="H192" s="38"/>
      <c r="I192" s="38"/>
      <c r="J192" s="38"/>
      <c r="K192" s="38"/>
      <c r="L192" s="38"/>
      <c r="M192" s="38"/>
      <c r="N192" s="38"/>
      <c r="O192" s="38"/>
      <c r="P192" s="38"/>
      <c r="Q192" s="38"/>
      <c r="R192" s="38"/>
      <c r="S192" s="38"/>
      <c r="T192" s="38"/>
      <c r="U192" s="38"/>
      <c r="V192" s="38"/>
      <c r="W192" s="38"/>
      <c r="X192" s="38"/>
      <c r="Y192" s="38"/>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row>
    <row r="193" spans="7:204" ht="20.100000000000001" customHeight="1">
      <c r="G193" s="38"/>
      <c r="H193" s="38"/>
      <c r="I193" s="38"/>
      <c r="J193" s="38"/>
      <c r="K193" s="38"/>
      <c r="L193" s="38"/>
      <c r="M193" s="38"/>
      <c r="N193" s="38"/>
      <c r="O193" s="38"/>
      <c r="P193" s="38"/>
      <c r="Q193" s="38"/>
      <c r="R193" s="38"/>
      <c r="S193" s="38"/>
      <c r="T193" s="38"/>
      <c r="U193" s="38"/>
      <c r="V193" s="38"/>
      <c r="W193" s="38"/>
      <c r="X193" s="38"/>
      <c r="Y193" s="38"/>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row>
    <row r="194" spans="7:204" ht="20.100000000000001" customHeight="1">
      <c r="G194" s="38"/>
      <c r="H194" s="38"/>
      <c r="I194" s="38"/>
      <c r="J194" s="38"/>
      <c r="K194" s="38"/>
      <c r="L194" s="38"/>
      <c r="M194" s="38"/>
      <c r="N194" s="38"/>
      <c r="O194" s="38"/>
      <c r="P194" s="38"/>
      <c r="Q194" s="38"/>
      <c r="R194" s="38"/>
      <c r="S194" s="38"/>
      <c r="T194" s="38"/>
      <c r="U194" s="38"/>
      <c r="V194" s="38"/>
      <c r="W194" s="38"/>
      <c r="X194" s="38"/>
      <c r="Y194" s="38"/>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row>
    <row r="195" spans="7:204" ht="20.100000000000001" customHeight="1">
      <c r="G195" s="38"/>
      <c r="H195" s="38"/>
      <c r="I195" s="38"/>
      <c r="J195" s="38"/>
      <c r="K195" s="38"/>
      <c r="L195" s="38"/>
      <c r="M195" s="38"/>
      <c r="N195" s="38"/>
      <c r="O195" s="38"/>
      <c r="P195" s="38"/>
      <c r="Q195" s="38"/>
      <c r="R195" s="38"/>
      <c r="S195" s="38"/>
      <c r="T195" s="38"/>
      <c r="U195" s="38"/>
      <c r="V195" s="38"/>
      <c r="W195" s="38"/>
      <c r="X195" s="38"/>
      <c r="Y195" s="38"/>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row>
    <row r="196" spans="7:204" ht="20.100000000000001" customHeight="1">
      <c r="G196" s="38"/>
      <c r="H196" s="38"/>
      <c r="I196" s="38"/>
      <c r="J196" s="38"/>
      <c r="K196" s="38"/>
      <c r="L196" s="38"/>
      <c r="M196" s="38"/>
      <c r="N196" s="38"/>
      <c r="O196" s="38"/>
      <c r="P196" s="38"/>
      <c r="Q196" s="38"/>
      <c r="R196" s="38"/>
      <c r="S196" s="38"/>
      <c r="T196" s="38"/>
      <c r="U196" s="38"/>
      <c r="V196" s="38"/>
      <c r="W196" s="38"/>
      <c r="X196" s="38"/>
      <c r="Y196" s="38"/>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row>
    <row r="197" spans="7:204" ht="20.100000000000001" customHeight="1">
      <c r="G197" s="38"/>
      <c r="H197" s="38"/>
      <c r="I197" s="38"/>
      <c r="J197" s="38"/>
      <c r="K197" s="38"/>
      <c r="L197" s="38"/>
      <c r="M197" s="38"/>
      <c r="N197" s="38"/>
      <c r="O197" s="38"/>
      <c r="P197" s="38"/>
      <c r="Q197" s="38"/>
      <c r="R197" s="38"/>
      <c r="S197" s="38"/>
      <c r="T197" s="38"/>
      <c r="U197" s="38"/>
      <c r="V197" s="38"/>
      <c r="W197" s="38"/>
      <c r="X197" s="38"/>
      <c r="Y197" s="38"/>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row>
    <row r="198" spans="7:204" ht="20.100000000000001" customHeight="1">
      <c r="G198" s="38"/>
      <c r="H198" s="38"/>
      <c r="I198" s="38"/>
      <c r="J198" s="38"/>
      <c r="K198" s="38"/>
      <c r="L198" s="38"/>
      <c r="M198" s="38"/>
      <c r="N198" s="38"/>
      <c r="O198" s="38"/>
      <c r="P198" s="38"/>
      <c r="Q198" s="38"/>
      <c r="R198" s="38"/>
      <c r="S198" s="38"/>
      <c r="T198" s="38"/>
      <c r="U198" s="38"/>
      <c r="V198" s="38"/>
      <c r="W198" s="38"/>
      <c r="X198" s="38"/>
      <c r="Y198" s="38"/>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row>
    <row r="199" spans="7:204" ht="20.100000000000001" customHeight="1">
      <c r="G199" s="38"/>
      <c r="H199" s="38"/>
      <c r="I199" s="38"/>
      <c r="J199" s="38"/>
      <c r="K199" s="38"/>
      <c r="L199" s="38"/>
      <c r="M199" s="38"/>
      <c r="N199" s="38"/>
      <c r="O199" s="38"/>
      <c r="P199" s="38"/>
      <c r="Q199" s="38"/>
      <c r="R199" s="38"/>
      <c r="S199" s="38"/>
      <c r="T199" s="38"/>
      <c r="U199" s="38"/>
      <c r="V199" s="38"/>
      <c r="W199" s="38"/>
      <c r="X199" s="38"/>
      <c r="Y199" s="38"/>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row>
    <row r="200" spans="7:204" ht="20.100000000000001" customHeight="1">
      <c r="G200" s="38"/>
      <c r="H200" s="38"/>
      <c r="I200" s="38"/>
      <c r="J200" s="38"/>
      <c r="K200" s="38"/>
      <c r="L200" s="38"/>
      <c r="M200" s="38"/>
      <c r="N200" s="38"/>
      <c r="O200" s="38"/>
      <c r="P200" s="38"/>
      <c r="Q200" s="38"/>
      <c r="R200" s="38"/>
      <c r="S200" s="38"/>
      <c r="T200" s="38"/>
      <c r="U200" s="38"/>
      <c r="V200" s="38"/>
      <c r="W200" s="38"/>
      <c r="X200" s="38"/>
      <c r="Y200" s="38"/>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row>
    <row r="201" spans="7:204" ht="20.100000000000001" customHeight="1">
      <c r="G201" s="38"/>
      <c r="H201" s="38"/>
      <c r="I201" s="38"/>
      <c r="J201" s="38"/>
      <c r="K201" s="38"/>
      <c r="L201" s="38"/>
      <c r="M201" s="38"/>
      <c r="N201" s="38"/>
      <c r="O201" s="38"/>
      <c r="P201" s="38"/>
      <c r="Q201" s="38"/>
      <c r="R201" s="38"/>
      <c r="S201" s="38"/>
      <c r="T201" s="38"/>
      <c r="U201" s="38"/>
      <c r="V201" s="38"/>
      <c r="W201" s="38"/>
      <c r="X201" s="38"/>
      <c r="Y201" s="38"/>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row>
    <row r="202" spans="7:204" ht="20.100000000000001" customHeight="1">
      <c r="G202" s="38"/>
      <c r="H202" s="38"/>
      <c r="I202" s="38"/>
      <c r="J202" s="38"/>
      <c r="K202" s="38"/>
      <c r="L202" s="38"/>
      <c r="M202" s="38"/>
      <c r="N202" s="38"/>
      <c r="O202" s="38"/>
      <c r="P202" s="38"/>
      <c r="Q202" s="38"/>
      <c r="R202" s="38"/>
      <c r="S202" s="38"/>
      <c r="T202" s="38"/>
      <c r="U202" s="38"/>
      <c r="V202" s="38"/>
      <c r="W202" s="38"/>
      <c r="X202" s="38"/>
      <c r="Y202" s="38"/>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row>
    <row r="203" spans="7:204" ht="20.100000000000001" customHeight="1">
      <c r="G203" s="38"/>
      <c r="H203" s="38"/>
      <c r="I203" s="38"/>
      <c r="J203" s="38"/>
      <c r="K203" s="38"/>
      <c r="L203" s="38"/>
      <c r="M203" s="38"/>
      <c r="N203" s="38"/>
      <c r="O203" s="38"/>
      <c r="P203" s="38"/>
      <c r="Q203" s="38"/>
      <c r="R203" s="38"/>
      <c r="S203" s="38"/>
      <c r="T203" s="38"/>
      <c r="U203" s="38"/>
      <c r="V203" s="38"/>
      <c r="W203" s="38"/>
      <c r="X203" s="38"/>
      <c r="Y203" s="38"/>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row>
    <row r="204" spans="7:204" ht="20.100000000000001" customHeight="1">
      <c r="G204" s="38"/>
      <c r="H204" s="38"/>
      <c r="I204" s="38"/>
      <c r="J204" s="38"/>
      <c r="K204" s="38"/>
      <c r="L204" s="38"/>
      <c r="M204" s="38"/>
      <c r="N204" s="38"/>
      <c r="O204" s="38"/>
      <c r="P204" s="38"/>
      <c r="Q204" s="38"/>
      <c r="R204" s="38"/>
      <c r="S204" s="38"/>
      <c r="T204" s="38"/>
      <c r="U204" s="38"/>
      <c r="V204" s="38"/>
      <c r="W204" s="38"/>
      <c r="X204" s="38"/>
      <c r="Y204" s="38"/>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row>
    <row r="205" spans="7:204" ht="20.100000000000001" customHeight="1">
      <c r="G205" s="38"/>
      <c r="H205" s="38"/>
      <c r="I205" s="38"/>
      <c r="J205" s="38"/>
      <c r="K205" s="38"/>
      <c r="L205" s="38"/>
      <c r="M205" s="38"/>
      <c r="N205" s="38"/>
      <c r="O205" s="38"/>
      <c r="P205" s="38"/>
      <c r="Q205" s="38"/>
      <c r="R205" s="38"/>
      <c r="S205" s="38"/>
      <c r="T205" s="38"/>
      <c r="U205" s="38"/>
      <c r="V205" s="38"/>
      <c r="W205" s="38"/>
      <c r="X205" s="38"/>
      <c r="Y205" s="38"/>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row>
    <row r="206" spans="7:204" ht="20.100000000000001" customHeight="1">
      <c r="G206" s="38"/>
      <c r="H206" s="38"/>
      <c r="I206" s="38"/>
      <c r="J206" s="38"/>
      <c r="K206" s="38"/>
      <c r="L206" s="38"/>
      <c r="M206" s="38"/>
      <c r="N206" s="38"/>
      <c r="O206" s="38"/>
      <c r="P206" s="38"/>
      <c r="Q206" s="38"/>
      <c r="R206" s="38"/>
      <c r="S206" s="38"/>
      <c r="T206" s="38"/>
      <c r="U206" s="38"/>
      <c r="V206" s="38"/>
      <c r="W206" s="38"/>
      <c r="X206" s="38"/>
      <c r="Y206" s="38"/>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row>
    <row r="207" spans="7:204" ht="20.100000000000001" customHeight="1">
      <c r="G207" s="38"/>
      <c r="H207" s="38"/>
      <c r="I207" s="38"/>
      <c r="J207" s="38"/>
      <c r="K207" s="38"/>
      <c r="L207" s="38"/>
      <c r="M207" s="38"/>
      <c r="N207" s="38"/>
      <c r="O207" s="38"/>
      <c r="P207" s="38"/>
      <c r="Q207" s="38"/>
      <c r="R207" s="38"/>
      <c r="S207" s="38"/>
      <c r="T207" s="38"/>
      <c r="U207" s="38"/>
      <c r="V207" s="38"/>
      <c r="W207" s="38"/>
      <c r="X207" s="38"/>
      <c r="Y207" s="38"/>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row>
    <row r="208" spans="7:204" ht="20.100000000000001" customHeight="1">
      <c r="G208" s="38"/>
      <c r="H208" s="38"/>
      <c r="I208" s="38"/>
      <c r="J208" s="38"/>
      <c r="K208" s="38"/>
      <c r="L208" s="38"/>
      <c r="M208" s="38"/>
      <c r="N208" s="38"/>
      <c r="O208" s="38"/>
      <c r="P208" s="38"/>
      <c r="Q208" s="38"/>
      <c r="R208" s="38"/>
      <c r="S208" s="38"/>
      <c r="T208" s="38"/>
      <c r="U208" s="38"/>
      <c r="V208" s="38"/>
      <c r="W208" s="38"/>
      <c r="X208" s="38"/>
      <c r="Y208" s="38"/>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row>
    <row r="209" spans="7:204" ht="20.100000000000001" customHeight="1">
      <c r="G209" s="38"/>
      <c r="H209" s="38"/>
      <c r="I209" s="38"/>
      <c r="J209" s="38"/>
      <c r="K209" s="38"/>
      <c r="L209" s="38"/>
      <c r="M209" s="38"/>
      <c r="N209" s="38"/>
      <c r="O209" s="38"/>
      <c r="P209" s="38"/>
      <c r="Q209" s="38"/>
      <c r="R209" s="38"/>
      <c r="S209" s="38"/>
      <c r="T209" s="38"/>
      <c r="U209" s="38"/>
      <c r="V209" s="38"/>
      <c r="W209" s="38"/>
      <c r="X209" s="38"/>
      <c r="Y209" s="38"/>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row>
    <row r="210" spans="7:204" ht="20.100000000000001" customHeight="1">
      <c r="G210" s="38"/>
      <c r="H210" s="38"/>
      <c r="I210" s="38"/>
      <c r="J210" s="38"/>
      <c r="K210" s="38"/>
      <c r="L210" s="38"/>
      <c r="M210" s="38"/>
      <c r="N210" s="38"/>
      <c r="O210" s="38"/>
      <c r="P210" s="38"/>
      <c r="Q210" s="38"/>
      <c r="R210" s="38"/>
      <c r="S210" s="38"/>
      <c r="T210" s="38"/>
      <c r="U210" s="38"/>
      <c r="V210" s="38"/>
      <c r="W210" s="38"/>
      <c r="X210" s="38"/>
      <c r="Y210" s="38"/>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row>
    <row r="211" spans="7:204" ht="20.100000000000001" customHeight="1">
      <c r="G211" s="38"/>
      <c r="H211" s="38"/>
      <c r="I211" s="38"/>
      <c r="J211" s="38"/>
      <c r="K211" s="38"/>
      <c r="L211" s="38"/>
      <c r="M211" s="38"/>
      <c r="N211" s="38"/>
      <c r="O211" s="38"/>
      <c r="P211" s="38"/>
      <c r="Q211" s="38"/>
      <c r="R211" s="38"/>
      <c r="S211" s="38"/>
      <c r="T211" s="38"/>
      <c r="U211" s="38"/>
      <c r="V211" s="38"/>
      <c r="W211" s="38"/>
      <c r="X211" s="38"/>
      <c r="Y211" s="38"/>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row>
    <row r="212" spans="7:204" ht="20.100000000000001" customHeight="1">
      <c r="G212" s="38"/>
      <c r="H212" s="38"/>
      <c r="I212" s="38"/>
      <c r="J212" s="38"/>
      <c r="K212" s="38"/>
      <c r="L212" s="38"/>
      <c r="M212" s="38"/>
      <c r="N212" s="38"/>
      <c r="O212" s="38"/>
      <c r="P212" s="38"/>
      <c r="Q212" s="38"/>
      <c r="R212" s="38"/>
      <c r="S212" s="38"/>
      <c r="T212" s="38"/>
      <c r="U212" s="38"/>
      <c r="V212" s="38"/>
      <c r="W212" s="38"/>
      <c r="X212" s="38"/>
      <c r="Y212" s="38"/>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row>
    <row r="213" spans="7:204" ht="20.100000000000001" customHeight="1">
      <c r="G213" s="38"/>
      <c r="H213" s="38"/>
      <c r="I213" s="38"/>
      <c r="J213" s="38"/>
      <c r="K213" s="38"/>
      <c r="L213" s="38"/>
      <c r="M213" s="38"/>
      <c r="N213" s="38"/>
      <c r="O213" s="38"/>
      <c r="P213" s="38"/>
      <c r="Q213" s="38"/>
      <c r="R213" s="38"/>
      <c r="S213" s="38"/>
      <c r="T213" s="38"/>
      <c r="U213" s="38"/>
      <c r="V213" s="38"/>
      <c r="W213" s="38"/>
      <c r="X213" s="38"/>
      <c r="Y213" s="38"/>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row>
  </sheetData>
  <sheetProtection algorithmName="SHA-512" hashValue="9htF4IhFKmIQvlj0F4GZkWuZQva59b+1qHxmL89gWrLOa3CuqRbYtZdIiCrGRSWDCKrGm09/jTJK69lBi9aXpA==" saltValue="kD2kVfvDDe4S3Y9takJ7CA==" spinCount="100000" sheet="1" objects="1" scenarios="1"/>
  <mergeCells count="3">
    <mergeCell ref="B2:F2"/>
    <mergeCell ref="B4:F4"/>
    <mergeCell ref="B26:E27"/>
  </mergeCells>
  <hyperlinks>
    <hyperlink ref="B18" location="'1 B'!A1" tooltip="Reken zelf!" display="} Klik hier" xr:uid="{DA5476C3-B26A-4B56-91D9-C05B2BD1A97F}"/>
    <hyperlink ref="F21" r:id="rId1" tooltip="Stel uw vraag aan de redactie" xr:uid="{FE0F7C4D-BC27-4B9B-9AF7-8B9BD6C1043A}"/>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53C1-7968-48A5-8B48-FBAF8194AC5C}">
  <sheetPr>
    <tabColor theme="6" tint="0.79998168889431442"/>
  </sheetPr>
  <dimension ref="A1:I24"/>
  <sheetViews>
    <sheetView showGridLines="0" showRowColHeaders="0" zoomScaleNormal="100" workbookViewId="0"/>
  </sheetViews>
  <sheetFormatPr defaultColWidth="9.140625" defaultRowHeight="15.95" customHeight="1"/>
  <cols>
    <col min="1" max="1" width="5.7109375" style="11" customWidth="1"/>
    <col min="2" max="2" width="27.85546875" style="11" customWidth="1"/>
    <col min="3" max="3" width="21.5703125" style="11" customWidth="1"/>
    <col min="4" max="4" width="54.28515625" style="11" customWidth="1"/>
    <col min="5" max="9" width="5.7109375" style="11" customWidth="1"/>
    <col min="10" max="10" width="10.42578125" style="11" bestFit="1" customWidth="1"/>
    <col min="11" max="16384" width="9.140625" style="11"/>
  </cols>
  <sheetData>
    <row r="1" spans="2:9" ht="15.95" customHeight="1" thickBot="1"/>
    <row r="2" spans="2:9" ht="30" customHeight="1" thickBot="1">
      <c r="B2" s="161" t="s">
        <v>13</v>
      </c>
      <c r="C2" s="161"/>
      <c r="D2" s="161"/>
      <c r="F2" s="5" t="s">
        <v>0</v>
      </c>
      <c r="G2" s="6" t="s">
        <v>1</v>
      </c>
      <c r="H2" s="7" t="s">
        <v>2</v>
      </c>
      <c r="I2" s="7" t="s">
        <v>3</v>
      </c>
    </row>
    <row r="3" spans="2:9" ht="15.95" customHeight="1">
      <c r="B3" s="2"/>
      <c r="C3" s="2"/>
      <c r="D3" s="1"/>
      <c r="F3" s="8"/>
      <c r="G3" s="8"/>
      <c r="H3" s="8"/>
      <c r="I3" s="8"/>
    </row>
    <row r="4" spans="2:9" ht="15.95" customHeight="1">
      <c r="B4" s="99" t="s">
        <v>77</v>
      </c>
      <c r="C4" s="2"/>
      <c r="D4" s="1"/>
      <c r="F4" s="8"/>
      <c r="G4" s="8"/>
      <c r="H4" s="8"/>
      <c r="I4" s="8"/>
    </row>
    <row r="5" spans="2:9" ht="15.95" customHeight="1">
      <c r="B5" s="2"/>
      <c r="C5" s="2"/>
      <c r="D5" s="1"/>
      <c r="F5" s="8"/>
      <c r="G5" s="8"/>
      <c r="H5" s="8"/>
      <c r="I5" s="8"/>
    </row>
    <row r="6" spans="2:9" ht="15.95" customHeight="1">
      <c r="B6" s="99" t="s">
        <v>75</v>
      </c>
      <c r="C6" s="4"/>
      <c r="D6" s="3"/>
      <c r="F6" s="9"/>
      <c r="G6" s="9"/>
      <c r="H6" s="9"/>
      <c r="I6" s="10"/>
    </row>
    <row r="7" spans="2:9" ht="15.95" customHeight="1">
      <c r="B7" s="85" t="s">
        <v>52</v>
      </c>
      <c r="C7" s="12"/>
      <c r="D7" s="89">
        <f>calcB!B13</f>
        <v>1.5948</v>
      </c>
      <c r="F7" s="9"/>
      <c r="G7" s="9"/>
      <c r="H7" s="9"/>
      <c r="I7" s="10"/>
    </row>
    <row r="8" spans="2:9" ht="15.95" customHeight="1">
      <c r="B8" s="85" t="s">
        <v>53</v>
      </c>
      <c r="C8" s="12"/>
      <c r="D8" s="90">
        <f>calcB!B18</f>
        <v>2.75</v>
      </c>
      <c r="F8" s="9"/>
      <c r="G8" s="9"/>
      <c r="H8" s="9"/>
      <c r="I8" s="10"/>
    </row>
    <row r="9" spans="2:9" ht="15.95" customHeight="1">
      <c r="B9" s="123" t="s">
        <v>100</v>
      </c>
      <c r="C9" s="12"/>
      <c r="D9" s="90">
        <f>calcB!B17</f>
        <v>23.41</v>
      </c>
      <c r="F9" s="9"/>
      <c r="G9" s="9"/>
      <c r="H9" s="9"/>
      <c r="I9" s="10"/>
    </row>
    <row r="10" spans="2:9" ht="15.95" customHeight="1">
      <c r="B10" s="91" t="str">
        <f>calcB!C14</f>
        <v>Benzine</v>
      </c>
      <c r="C10" s="14">
        <f>calcB!B14</f>
        <v>768</v>
      </c>
      <c r="D10" s="93" t="str">
        <f>"((CO2-emissie x 9 EUR) - "&amp;calcB!B14&amp;")/12 x "&amp;$D$7&amp;" x "&amp;$D$8&amp;""</f>
        <v>((CO2-emissie x 9 EUR) - 768)/12 x 1,5948 x 2,75</v>
      </c>
      <c r="F10" s="9"/>
      <c r="G10" s="9"/>
      <c r="H10" s="9"/>
      <c r="I10" s="10"/>
    </row>
    <row r="11" spans="2:9" ht="15.95" customHeight="1">
      <c r="B11" s="91" t="str">
        <f>calcB!C15</f>
        <v>Diesel</v>
      </c>
      <c r="C11" s="14">
        <f>calcB!B15</f>
        <v>600</v>
      </c>
      <c r="D11" s="93" t="str">
        <f>"((CO2-emissie x 9 EUR) - "&amp;calcB!B15&amp;")/12 x "&amp;$D$7&amp;" x "&amp;$D$8&amp;""</f>
        <v>((CO2-emissie x 9 EUR) - 600)/12 x 1,5948 x 2,75</v>
      </c>
      <c r="F11" s="9"/>
      <c r="G11" s="9"/>
      <c r="H11" s="9"/>
      <c r="I11" s="10"/>
    </row>
    <row r="12" spans="2:9" ht="15.95" customHeight="1">
      <c r="B12" s="91" t="str">
        <f>calcB!C16</f>
        <v>lpg/cng</v>
      </c>
      <c r="C12" s="14">
        <f>calcB!B16</f>
        <v>990</v>
      </c>
      <c r="D12" s="93" t="str">
        <f>"((CO2-emissie x 9 EUR) - "&amp;calcB!B16&amp;")/12 x "&amp;$D$7&amp;" x "&amp;$D$8&amp;""</f>
        <v>((CO2-emissie x 9 EUR) - 990)/12 x 1,5948 x 2,75</v>
      </c>
      <c r="F12" s="9"/>
      <c r="G12" s="9"/>
      <c r="H12" s="9"/>
      <c r="I12" s="10"/>
    </row>
    <row r="13" spans="2:9" ht="15.95" customHeight="1">
      <c r="B13" s="92" t="s">
        <v>6</v>
      </c>
      <c r="C13" s="12"/>
      <c r="D13" s="93" t="str">
        <f>calcB!B17&amp;" x "&amp;$D$7&amp;" x 1 = "&amp;calcB!$B$19</f>
        <v>23,41 x 1,5948 x 1 = 37,33</v>
      </c>
      <c r="F13" s="9"/>
      <c r="G13" s="9"/>
      <c r="H13" s="9"/>
      <c r="I13" s="10"/>
    </row>
    <row r="14" spans="2:9" ht="15.95" customHeight="1">
      <c r="D14" s="20"/>
      <c r="F14" s="9"/>
      <c r="G14" s="9"/>
      <c r="H14" s="9"/>
      <c r="I14" s="10"/>
    </row>
    <row r="15" spans="2:9" ht="15.95" customHeight="1">
      <c r="F15" s="9"/>
      <c r="G15" s="9"/>
      <c r="H15" s="9"/>
      <c r="I15" s="10"/>
    </row>
    <row r="16" spans="2:9" ht="15.95" customHeight="1">
      <c r="F16" s="9"/>
      <c r="G16" s="9"/>
      <c r="H16" s="9"/>
      <c r="I16" s="10"/>
    </row>
    <row r="17" spans="1:9" ht="15.95" customHeight="1">
      <c r="B17" s="99" t="s">
        <v>76</v>
      </c>
      <c r="F17" s="9"/>
      <c r="G17" s="9"/>
      <c r="H17" s="9"/>
      <c r="I17" s="10"/>
    </row>
    <row r="18" spans="1:9" ht="15.95" customHeight="1">
      <c r="B18" s="102" t="s">
        <v>78</v>
      </c>
      <c r="D18" s="100" t="s">
        <v>4</v>
      </c>
      <c r="F18" s="88" t="s">
        <v>1</v>
      </c>
      <c r="G18" s="9"/>
      <c r="H18" s="9"/>
      <c r="I18" s="10"/>
    </row>
    <row r="19" spans="1:9" ht="15.95" customHeight="1">
      <c r="B19" s="16" t="s">
        <v>8</v>
      </c>
      <c r="D19" s="101">
        <v>100</v>
      </c>
      <c r="F19" s="88" t="s">
        <v>1</v>
      </c>
      <c r="G19" s="9"/>
      <c r="H19" s="9"/>
      <c r="I19" s="10"/>
    </row>
    <row r="20" spans="1:9" ht="15.95" customHeight="1">
      <c r="B20" s="105" t="s">
        <v>81</v>
      </c>
      <c r="C20" s="108"/>
      <c r="D20" s="107">
        <f>IF($D$18=$B$13,calcB!B19,(MAX(1/12*((D19*9)-VLOOKUP($D$18,B10:C12,2,FALSE))*D8*D7,249.96/12*D7)))</f>
        <v>48.242699999999999</v>
      </c>
      <c r="F20" s="9"/>
      <c r="G20" s="9"/>
      <c r="H20" s="9"/>
      <c r="I20" s="10"/>
    </row>
    <row r="21" spans="1:9" ht="15.95" customHeight="1">
      <c r="E21" s="12"/>
      <c r="F21" s="9"/>
      <c r="G21" s="9"/>
      <c r="H21" s="9"/>
      <c r="I21" s="10"/>
    </row>
    <row r="22" spans="1:9" ht="15.95" customHeight="1">
      <c r="A22" s="9"/>
      <c r="B22" s="9"/>
      <c r="C22" s="9"/>
      <c r="D22" s="9"/>
      <c r="E22" s="9"/>
      <c r="F22" s="9"/>
      <c r="G22" s="9"/>
      <c r="H22" s="9"/>
      <c r="I22" s="10"/>
    </row>
    <row r="23" spans="1:9" ht="15.95" customHeight="1">
      <c r="B23" s="12"/>
      <c r="C23" s="12"/>
      <c r="D23" s="12"/>
      <c r="E23" s="13"/>
    </row>
    <row r="24" spans="1:9" ht="15.95" customHeight="1">
      <c r="D24" s="87"/>
    </row>
  </sheetData>
  <sheetProtection algorithmName="SHA-512" hashValue="3x5dnYp3FFPB97X76+MwRRYIDYl3jIcGOAGNNbu9o/9ppttmJCI4j8MQ6xPSgNfVmXRY28OTqYjehm7lktDziA==" saltValue="CcWbzdbJwH2YPJRqzk0lzQ==" spinCount="100000" sheet="1" objects="1" scenarios="1"/>
  <mergeCells count="1">
    <mergeCell ref="B2:D2"/>
  </mergeCells>
  <dataValidations count="1">
    <dataValidation type="list" allowBlank="1" showInputMessage="1" showErrorMessage="1" sqref="D18" xr:uid="{A562E3EF-5668-4CD1-ADA1-F7811063936D}">
      <formula1>$B$10:$B$13</formula1>
    </dataValidation>
  </dataValidations>
  <hyperlinks>
    <hyperlink ref="F2" location="'Home B'!A1" tooltip="Home" display="Ç" xr:uid="{BDE190CB-1F3F-4858-AF55-121E24EC652B}"/>
  </hyperlinks>
  <pageMargins left="0.70866141732283472" right="0.70866141732283472" top="0.74803149606299213" bottom="0.74803149606299213" header="0.31496062992125984" footer="0.31496062992125984"/>
  <pageSetup paperSize="9" orientation="portrait" horizontalDpi="4294967293" r:id="rId1"/>
  <headerFooter>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1">
              <controlPr defaultSize="0" autoFill="0" autoLine="0" autoPict="0">
                <anchor moveWithCells="1" sizeWithCells="1">
                  <from>
                    <xdr:col>3</xdr:col>
                    <xdr:colOff>381000</xdr:colOff>
                    <xdr:row>3</xdr:row>
                    <xdr:rowOff>9525</xdr:rowOff>
                  </from>
                  <to>
                    <xdr:col>4</xdr:col>
                    <xdr:colOff>0</xdr:colOff>
                    <xdr:row>4</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98D5-467B-463F-AC21-6514734AF91C}">
  <sheetPr>
    <tabColor theme="6" tint="0.79998168889431442"/>
  </sheetPr>
  <dimension ref="B4:I20"/>
  <sheetViews>
    <sheetView showGridLines="0" showRowColHeaders="0" workbookViewId="0"/>
  </sheetViews>
  <sheetFormatPr defaultRowHeight="11.25"/>
  <cols>
    <col min="2" max="2" width="9" customWidth="1"/>
    <col min="3" max="3" width="36.140625" bestFit="1" customWidth="1"/>
  </cols>
  <sheetData>
    <row r="4" spans="2:9" ht="12.75">
      <c r="B4" s="84">
        <v>1</v>
      </c>
      <c r="C4" s="21"/>
      <c r="D4" s="22"/>
      <c r="E4" s="23"/>
    </row>
    <row r="5" spans="2:9" ht="12.75">
      <c r="B5" s="81">
        <v>1</v>
      </c>
      <c r="C5" s="24" t="s">
        <v>91</v>
      </c>
      <c r="D5" s="22"/>
      <c r="E5" s="25"/>
    </row>
    <row r="6" spans="2:9" ht="12.75">
      <c r="B6" s="81">
        <v>2</v>
      </c>
      <c r="C6" s="24" t="s">
        <v>92</v>
      </c>
      <c r="D6" s="22"/>
      <c r="E6" s="23"/>
    </row>
    <row r="7" spans="2:9" ht="12.75">
      <c r="B7" s="82"/>
      <c r="C7" s="24"/>
      <c r="D7" s="22"/>
      <c r="E7" s="23"/>
    </row>
    <row r="8" spans="2:9" ht="12.75">
      <c r="B8" s="82"/>
      <c r="C8" s="24"/>
      <c r="D8" s="22"/>
      <c r="E8" s="23"/>
    </row>
    <row r="9" spans="2:9" ht="12.75">
      <c r="B9" s="82"/>
      <c r="C9" s="24"/>
      <c r="D9" s="22"/>
      <c r="E9" s="23"/>
    </row>
    <row r="10" spans="2:9" ht="12.75">
      <c r="B10" s="82"/>
      <c r="C10" s="24"/>
      <c r="D10" s="22"/>
      <c r="E10" s="23"/>
    </row>
    <row r="12" spans="2:9">
      <c r="D12" s="83">
        <v>1</v>
      </c>
      <c r="E12" s="83">
        <v>2</v>
      </c>
      <c r="F12" s="83">
        <v>3</v>
      </c>
      <c r="G12" s="83">
        <v>4</v>
      </c>
      <c r="H12" s="83">
        <v>5</v>
      </c>
      <c r="I12" s="83">
        <v>6</v>
      </c>
    </row>
    <row r="13" spans="2:9" ht="12.75">
      <c r="B13" s="29">
        <f>HLOOKUP($B$4,$D$12:$E13,2,FALSE)</f>
        <v>1.5948</v>
      </c>
      <c r="C13" s="26" t="s">
        <v>12</v>
      </c>
      <c r="D13" s="30">
        <v>1.5948</v>
      </c>
      <c r="E13" s="30">
        <v>1.5948</v>
      </c>
      <c r="F13" s="30">
        <v>1.5359</v>
      </c>
      <c r="G13" s="30">
        <v>1.5359</v>
      </c>
      <c r="H13" s="30">
        <v>1.5045999999999999</v>
      </c>
      <c r="I13" s="30">
        <v>1.5045999999999999</v>
      </c>
    </row>
    <row r="14" spans="2:9" ht="12.75">
      <c r="B14" s="29">
        <f>HLOOKUP($B$4,$D$12:$E14,3,FALSE)</f>
        <v>768</v>
      </c>
      <c r="C14" s="27" t="s">
        <v>4</v>
      </c>
      <c r="D14">
        <v>768</v>
      </c>
      <c r="E14">
        <v>768</v>
      </c>
      <c r="F14">
        <v>768</v>
      </c>
      <c r="G14">
        <v>768</v>
      </c>
      <c r="H14">
        <v>768</v>
      </c>
      <c r="I14">
        <v>768</v>
      </c>
    </row>
    <row r="15" spans="2:9" ht="12.75">
      <c r="B15" s="29">
        <f>HLOOKUP($B$4,$D$12:$E15,4,FALSE)</f>
        <v>600</v>
      </c>
      <c r="C15" s="27" t="s">
        <v>5</v>
      </c>
      <c r="D15">
        <v>600</v>
      </c>
      <c r="E15">
        <v>600</v>
      </c>
      <c r="F15">
        <v>600</v>
      </c>
      <c r="G15">
        <v>600</v>
      </c>
      <c r="H15">
        <v>600</v>
      </c>
      <c r="I15">
        <v>600</v>
      </c>
    </row>
    <row r="16" spans="2:9" ht="12.75">
      <c r="B16" s="29">
        <f>HLOOKUP($B$4,$D$12:$E16,5,FALSE)</f>
        <v>990</v>
      </c>
      <c r="C16" s="27" t="s">
        <v>74</v>
      </c>
      <c r="D16">
        <v>990</v>
      </c>
      <c r="E16">
        <v>990</v>
      </c>
      <c r="F16">
        <v>990</v>
      </c>
      <c r="G16">
        <v>990</v>
      </c>
      <c r="H16">
        <v>990</v>
      </c>
      <c r="I16">
        <v>990</v>
      </c>
    </row>
    <row r="17" spans="2:9" ht="12.75">
      <c r="B17" s="86">
        <f>ROUND(HLOOKUP($B$4,$D$12:$E17,6,FALSE)*1,2)</f>
        <v>23.41</v>
      </c>
      <c r="C17" s="27" t="s">
        <v>11</v>
      </c>
      <c r="D17" s="121">
        <v>23.41</v>
      </c>
      <c r="E17" s="121">
        <v>20.83</v>
      </c>
      <c r="F17" s="121">
        <v>20.83</v>
      </c>
      <c r="G17" s="121">
        <v>20.83</v>
      </c>
      <c r="H17" s="121">
        <v>20.83</v>
      </c>
      <c r="I17" s="121">
        <v>20.83</v>
      </c>
    </row>
    <row r="18" spans="2:9" ht="12.75">
      <c r="B18" s="29">
        <f>HLOOKUP($B$4,$D$12:$E18,7,FALSE)</f>
        <v>2.75</v>
      </c>
      <c r="D18">
        <v>2.75</v>
      </c>
      <c r="E18">
        <v>1</v>
      </c>
      <c r="F18">
        <v>2.25</v>
      </c>
      <c r="G18">
        <v>1</v>
      </c>
      <c r="H18">
        <v>2.25</v>
      </c>
      <c r="I18">
        <v>1</v>
      </c>
    </row>
    <row r="19" spans="2:9">
      <c r="B19" s="124">
        <f>ROUND(B17*B13,2)</f>
        <v>37.33</v>
      </c>
    </row>
    <row r="20" spans="2:9">
      <c r="D20" s="37"/>
      <c r="E20" s="37"/>
      <c r="F20" s="37"/>
      <c r="G20" s="37"/>
      <c r="H20" s="37"/>
      <c r="I20" s="37"/>
    </row>
  </sheetData>
  <sheetProtection algorithmName="SHA-512" hashValue="QM3wzdrIAQNxMHTZaoSOCMuZEEsIa0j905efSGJMEgcRm0QgoTQwNXIf3K5KmGtjaNREo6wbc4gJKzREbOI3Fw==" saltValue="5bgKrruhj+3+K1qwaC4/qg==" spinCount="100000" sheet="1" objects="1" scenarios="1"/>
  <conditionalFormatting sqref="B4:D4 B5:C5 D5:D10 B6">
    <cfRule type="cellIs" dxfId="5" priority="7" stopIfTrue="1" operator="equal">
      <formula>0</formula>
    </cfRule>
  </conditionalFormatting>
  <conditionalFormatting sqref="C6:C10">
    <cfRule type="cellIs" dxfId="4" priority="3" stopIfTrue="1" operator="equal">
      <formula>0</formula>
    </cfRule>
  </conditionalFormatting>
  <conditionalFormatting sqref="D12:I12">
    <cfRule type="cellIs" dxfId="3" priority="1"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FF19-46E4-47FF-ABB3-896EB1B559D2}">
  <sheetPr>
    <tabColor theme="8" tint="0.79998168889431442"/>
    <pageSetUpPr autoPageBreaks="0" fitToPage="1"/>
  </sheetPr>
  <dimension ref="A1:JK215"/>
  <sheetViews>
    <sheetView showGridLines="0" showRowColHeaders="0" workbookViewId="0"/>
  </sheetViews>
  <sheetFormatPr defaultColWidth="5.7109375" defaultRowHeight="20.100000000000001" customHeight="1"/>
  <cols>
    <col min="1" max="1" width="5.7109375" style="41" customWidth="1"/>
    <col min="2" max="2" width="22.85546875" style="41" customWidth="1"/>
    <col min="3" max="3" width="18.5703125" style="41" customWidth="1"/>
    <col min="4" max="4" width="22.85546875" style="41" customWidth="1"/>
    <col min="5" max="5" width="18.5703125" style="41" customWidth="1"/>
    <col min="6" max="6" width="25.7109375" style="41" customWidth="1"/>
    <col min="7" max="9" width="5.7109375" style="41" customWidth="1"/>
    <col min="10" max="10" width="8.42578125" style="41" customWidth="1"/>
    <col min="11" max="16384" width="5.7109375" style="41"/>
  </cols>
  <sheetData>
    <row r="1" spans="1:271" ht="30" customHeight="1">
      <c r="A1" s="38"/>
      <c r="B1" s="39"/>
      <c r="C1" s="39"/>
      <c r="D1" s="39"/>
      <c r="E1" s="39"/>
      <c r="F1" s="39"/>
      <c r="G1" s="38"/>
      <c r="H1" s="38"/>
      <c r="I1" s="38"/>
      <c r="J1" s="38"/>
      <c r="K1" s="38"/>
      <c r="L1" s="38"/>
      <c r="M1" s="38"/>
      <c r="N1" s="38"/>
      <c r="O1" s="38"/>
      <c r="P1" s="38"/>
      <c r="Q1" s="38"/>
      <c r="R1" s="38"/>
      <c r="S1" s="38"/>
      <c r="T1" s="38"/>
      <c r="U1" s="38"/>
      <c r="V1" s="38"/>
      <c r="W1" s="38"/>
      <c r="X1" s="38"/>
      <c r="Y1" s="38"/>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row>
    <row r="2" spans="1:271" ht="138.75" customHeight="1">
      <c r="A2" s="38"/>
      <c r="B2" s="162">
        <f>dtm</f>
        <v>45614</v>
      </c>
      <c r="C2" s="162"/>
      <c r="D2" s="162"/>
      <c r="E2" s="162"/>
      <c r="F2" s="162"/>
      <c r="G2" s="38"/>
      <c r="H2" s="38"/>
      <c r="I2" s="38"/>
      <c r="J2" s="38"/>
      <c r="K2" s="38"/>
      <c r="L2" s="38"/>
      <c r="M2" s="38"/>
      <c r="N2" s="38"/>
      <c r="O2" s="38"/>
      <c r="P2" s="38"/>
      <c r="Q2" s="38"/>
      <c r="R2" s="38"/>
      <c r="S2" s="38"/>
      <c r="T2" s="38"/>
      <c r="U2" s="38"/>
      <c r="V2" s="38"/>
      <c r="W2" s="38"/>
      <c r="X2" s="38"/>
      <c r="Y2" s="38"/>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row>
    <row r="3" spans="1:271" ht="20.100000000000001" customHeight="1">
      <c r="A3" s="38"/>
      <c r="B3" s="40"/>
      <c r="C3" s="40"/>
      <c r="D3" s="40"/>
      <c r="E3" s="40"/>
      <c r="F3" s="40"/>
      <c r="G3" s="38"/>
      <c r="H3" s="38"/>
      <c r="I3" s="38"/>
      <c r="J3" s="38"/>
      <c r="K3" s="38"/>
      <c r="L3" s="38"/>
      <c r="M3" s="38"/>
      <c r="N3" s="38"/>
      <c r="O3" s="38"/>
      <c r="P3" s="38"/>
      <c r="Q3" s="38"/>
      <c r="R3" s="38"/>
      <c r="S3" s="38"/>
      <c r="T3" s="38"/>
      <c r="U3" s="38"/>
      <c r="V3" s="38"/>
      <c r="W3" s="38"/>
      <c r="X3" s="38"/>
      <c r="Y3" s="38"/>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c r="JH3" s="40"/>
      <c r="JI3" s="40"/>
      <c r="JJ3" s="40"/>
      <c r="JK3" s="40"/>
    </row>
    <row r="4" spans="1:271" ht="30" customHeight="1">
      <c r="A4" s="38"/>
      <c r="B4" s="156" t="s">
        <v>113</v>
      </c>
      <c r="C4" s="156"/>
      <c r="D4" s="156"/>
      <c r="E4" s="156"/>
      <c r="F4" s="156"/>
      <c r="G4" s="38"/>
      <c r="H4" s="38"/>
      <c r="I4" s="38"/>
      <c r="J4" s="38"/>
      <c r="K4" s="38"/>
      <c r="L4" s="38"/>
      <c r="M4" s="38"/>
      <c r="N4" s="38"/>
      <c r="O4" s="38"/>
      <c r="P4" s="38"/>
      <c r="Q4" s="38"/>
      <c r="R4" s="38"/>
      <c r="S4" s="38"/>
      <c r="T4" s="38"/>
      <c r="U4" s="38"/>
      <c r="V4" s="38"/>
      <c r="W4" s="38"/>
      <c r="X4" s="38"/>
      <c r="Y4" s="38"/>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row>
    <row r="5" spans="1:271" ht="20.100000000000001" customHeight="1">
      <c r="A5" s="38"/>
      <c r="B5" s="40"/>
      <c r="C5" s="42"/>
      <c r="D5" s="40"/>
      <c r="E5" s="40"/>
      <c r="F5" s="40"/>
      <c r="G5" s="38"/>
      <c r="H5" s="38"/>
      <c r="I5" s="38"/>
      <c r="J5" s="38"/>
      <c r="K5" s="38"/>
      <c r="L5" s="38"/>
      <c r="M5" s="38"/>
      <c r="N5" s="38"/>
      <c r="O5" s="38"/>
      <c r="P5" s="38"/>
      <c r="Q5" s="38"/>
      <c r="R5" s="38"/>
      <c r="S5" s="38"/>
      <c r="T5" s="38"/>
      <c r="U5" s="38"/>
      <c r="V5" s="38"/>
      <c r="W5" s="38"/>
      <c r="X5" s="38"/>
      <c r="Y5" s="38"/>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row>
    <row r="6" spans="1:271" ht="20.100000000000001" customHeight="1">
      <c r="A6" s="38"/>
      <c r="B6" s="43"/>
      <c r="C6" s="43"/>
      <c r="D6" s="43"/>
      <c r="E6" s="43"/>
      <c r="F6" s="43"/>
      <c r="G6" s="38"/>
      <c r="H6" s="38"/>
      <c r="I6" s="38"/>
      <c r="J6" s="38"/>
      <c r="K6" s="38"/>
      <c r="L6" s="38"/>
      <c r="M6" s="38"/>
      <c r="N6" s="38"/>
      <c r="O6" s="38"/>
      <c r="P6" s="38"/>
      <c r="Q6" s="38"/>
      <c r="R6" s="38"/>
      <c r="S6" s="38"/>
      <c r="T6" s="38"/>
      <c r="U6" s="38"/>
      <c r="V6" s="38"/>
      <c r="W6" s="38"/>
      <c r="X6" s="38"/>
      <c r="Y6" s="38"/>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row>
    <row r="7" spans="1:271" ht="20.100000000000001" customHeight="1">
      <c r="A7" s="38"/>
      <c r="B7" s="43"/>
      <c r="C7" s="43"/>
      <c r="D7" s="43"/>
      <c r="E7" s="43"/>
      <c r="F7" s="43"/>
      <c r="G7" s="38"/>
      <c r="H7" s="38"/>
      <c r="I7" s="38"/>
      <c r="J7" s="38"/>
      <c r="K7" s="38"/>
      <c r="L7" s="38"/>
      <c r="M7" s="38"/>
      <c r="N7" s="38"/>
      <c r="O7" s="38"/>
      <c r="P7" s="38"/>
      <c r="Q7" s="38"/>
      <c r="R7" s="38"/>
      <c r="S7" s="38"/>
      <c r="T7" s="38"/>
      <c r="U7" s="38"/>
      <c r="V7" s="38"/>
      <c r="W7" s="38"/>
      <c r="X7" s="38"/>
      <c r="Y7" s="38"/>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row>
    <row r="8" spans="1:271" ht="20.100000000000001" customHeight="1">
      <c r="A8" s="38"/>
      <c r="B8" s="43"/>
      <c r="C8" s="43"/>
      <c r="D8" s="43"/>
      <c r="E8" s="43"/>
      <c r="F8" s="43"/>
      <c r="G8" s="38"/>
      <c r="H8" s="38"/>
      <c r="I8" s="38"/>
      <c r="J8" s="38"/>
      <c r="K8" s="38"/>
      <c r="L8" s="38"/>
      <c r="M8" s="38"/>
      <c r="N8" s="38"/>
      <c r="O8" s="38"/>
      <c r="P8" s="38"/>
      <c r="Q8" s="38"/>
      <c r="R8" s="38"/>
      <c r="S8" s="38"/>
      <c r="T8" s="38"/>
      <c r="U8" s="38"/>
      <c r="V8" s="38"/>
      <c r="W8" s="38"/>
      <c r="X8" s="38"/>
      <c r="Y8" s="38"/>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row>
    <row r="9" spans="1:271" ht="20.100000000000001" customHeight="1">
      <c r="A9" s="38"/>
      <c r="B9" s="43"/>
      <c r="C9" s="43"/>
      <c r="D9" s="43"/>
      <c r="E9" s="43"/>
      <c r="F9" s="43"/>
      <c r="G9" s="38"/>
      <c r="H9" s="38"/>
      <c r="I9" s="38"/>
      <c r="J9" s="38"/>
      <c r="K9" s="38"/>
      <c r="L9" s="38"/>
      <c r="M9" s="38"/>
      <c r="N9" s="38"/>
      <c r="O9" s="38"/>
      <c r="P9" s="38"/>
      <c r="Q9" s="38"/>
      <c r="R9" s="38"/>
      <c r="S9" s="38"/>
      <c r="T9" s="38"/>
      <c r="U9" s="38"/>
      <c r="V9" s="38"/>
      <c r="W9" s="38"/>
      <c r="X9" s="38"/>
      <c r="Y9" s="38"/>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row>
    <row r="10" spans="1:271" ht="20.100000000000001" customHeight="1">
      <c r="A10" s="38"/>
      <c r="B10" s="43"/>
      <c r="C10" s="43"/>
      <c r="D10" s="43"/>
      <c r="E10" s="43"/>
      <c r="F10" s="43"/>
      <c r="G10" s="38"/>
      <c r="H10" s="38"/>
      <c r="I10" s="38"/>
      <c r="J10" s="38"/>
      <c r="K10" s="38"/>
      <c r="L10" s="38"/>
      <c r="M10" s="38"/>
      <c r="N10" s="38"/>
      <c r="O10" s="38"/>
      <c r="P10" s="38"/>
      <c r="Q10" s="38"/>
      <c r="R10" s="38"/>
      <c r="S10" s="38"/>
      <c r="T10" s="38"/>
      <c r="U10" s="38"/>
      <c r="V10" s="38"/>
      <c r="W10" s="38"/>
      <c r="X10" s="38"/>
      <c r="Y10" s="38"/>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row>
    <row r="11" spans="1:271" ht="20.100000000000001" customHeight="1">
      <c r="A11" s="38"/>
      <c r="B11" s="43"/>
      <c r="C11" s="43"/>
      <c r="D11" s="43"/>
      <c r="E11" s="43"/>
      <c r="F11" s="43"/>
      <c r="G11" s="38"/>
      <c r="H11" s="38"/>
      <c r="I11" s="38"/>
      <c r="J11" s="38"/>
      <c r="K11" s="38"/>
      <c r="L11" s="38"/>
      <c r="M11" s="38"/>
      <c r="N11" s="38"/>
      <c r="O11" s="38"/>
      <c r="P11" s="38"/>
      <c r="Q11" s="38"/>
      <c r="R11" s="38"/>
      <c r="S11" s="38"/>
      <c r="T11" s="38"/>
      <c r="U11" s="38"/>
      <c r="V11" s="38"/>
      <c r="W11" s="38"/>
      <c r="X11" s="38"/>
      <c r="Y11" s="38"/>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row>
    <row r="12" spans="1:271" ht="20.100000000000001" customHeight="1">
      <c r="A12" s="38"/>
      <c r="B12" s="43"/>
      <c r="C12" s="43"/>
      <c r="D12" s="43"/>
      <c r="E12" s="43"/>
      <c r="F12" s="43"/>
      <c r="G12" s="38"/>
      <c r="H12" s="38"/>
      <c r="I12" s="38"/>
      <c r="J12" s="38"/>
      <c r="K12" s="38"/>
      <c r="L12" s="38"/>
      <c r="M12" s="38"/>
      <c r="N12" s="38"/>
      <c r="O12" s="38"/>
      <c r="P12" s="38"/>
      <c r="Q12" s="38"/>
      <c r="R12" s="38"/>
      <c r="S12" s="38"/>
      <c r="T12" s="38"/>
      <c r="U12" s="38"/>
      <c r="V12" s="38"/>
      <c r="W12" s="38"/>
      <c r="X12" s="38"/>
      <c r="Y12" s="38"/>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row>
    <row r="13" spans="1:271" ht="20.100000000000001" customHeight="1">
      <c r="A13" s="38"/>
      <c r="B13" s="43"/>
      <c r="C13" s="43"/>
      <c r="D13" s="43"/>
      <c r="E13" s="43"/>
      <c r="F13" s="43"/>
      <c r="G13" s="38"/>
      <c r="H13" s="38"/>
      <c r="I13" s="38"/>
      <c r="J13" s="38"/>
      <c r="K13" s="38"/>
      <c r="L13" s="38"/>
      <c r="M13" s="38"/>
      <c r="N13" s="38"/>
      <c r="O13" s="38"/>
      <c r="P13" s="38"/>
      <c r="Q13" s="38"/>
      <c r="R13" s="38"/>
      <c r="S13" s="38"/>
      <c r="T13" s="38"/>
      <c r="U13" s="38"/>
      <c r="V13" s="38"/>
      <c r="W13" s="38"/>
      <c r="X13" s="38"/>
      <c r="Y13" s="38"/>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row>
    <row r="14" spans="1:271" ht="20.100000000000001" customHeight="1">
      <c r="A14" s="38"/>
      <c r="B14" s="43"/>
      <c r="C14" s="43"/>
      <c r="D14" s="43"/>
      <c r="E14" s="43"/>
      <c r="F14" s="43"/>
      <c r="G14" s="38"/>
      <c r="H14" s="38"/>
      <c r="I14" s="38"/>
      <c r="J14" s="38"/>
      <c r="K14" s="38"/>
      <c r="L14" s="38"/>
      <c r="M14" s="38"/>
      <c r="N14" s="38"/>
      <c r="O14" s="38"/>
      <c r="P14" s="38"/>
      <c r="Q14" s="38"/>
      <c r="R14" s="38"/>
      <c r="S14" s="38"/>
      <c r="T14" s="38"/>
      <c r="U14" s="38"/>
      <c r="V14" s="38"/>
      <c r="W14" s="38"/>
      <c r="X14" s="38"/>
      <c r="Y14" s="38"/>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row>
    <row r="15" spans="1:271" ht="20.100000000000001" customHeight="1">
      <c r="A15" s="38"/>
      <c r="B15" s="43"/>
      <c r="C15" s="43"/>
      <c r="D15" s="43"/>
      <c r="E15" s="43"/>
      <c r="F15" s="43"/>
      <c r="G15" s="38"/>
      <c r="H15" s="38"/>
      <c r="I15" s="38"/>
      <c r="J15" s="38"/>
      <c r="K15" s="38"/>
      <c r="L15" s="38"/>
      <c r="M15" s="38"/>
      <c r="N15" s="38"/>
      <c r="O15" s="38"/>
      <c r="P15" s="38"/>
      <c r="Q15" s="38"/>
      <c r="R15" s="38"/>
      <c r="S15" s="38"/>
      <c r="T15" s="38"/>
      <c r="U15" s="38"/>
      <c r="V15" s="38"/>
      <c r="W15" s="38"/>
      <c r="X15" s="38"/>
      <c r="Y15" s="38"/>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row>
    <row r="16" spans="1:271" ht="19.5" customHeight="1">
      <c r="A16" s="38"/>
      <c r="B16" s="43"/>
      <c r="C16" s="43"/>
      <c r="D16" s="43"/>
      <c r="E16" s="43"/>
      <c r="F16" s="43"/>
      <c r="G16" s="38"/>
      <c r="H16" s="38"/>
      <c r="I16" s="38"/>
      <c r="J16" s="38"/>
      <c r="K16" s="38"/>
      <c r="L16" s="38"/>
      <c r="M16" s="38"/>
      <c r="N16" s="38"/>
      <c r="O16" s="38"/>
      <c r="P16" s="38"/>
      <c r="Q16" s="38"/>
      <c r="R16" s="38"/>
      <c r="S16" s="38"/>
      <c r="T16" s="38"/>
      <c r="U16" s="38"/>
      <c r="V16" s="38"/>
      <c r="W16" s="38"/>
      <c r="X16" s="38"/>
      <c r="Y16" s="38"/>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row>
    <row r="17" spans="1:271" ht="20.100000000000001" customHeight="1">
      <c r="A17" s="38"/>
      <c r="B17" s="59" t="s">
        <v>23</v>
      </c>
      <c r="C17" s="40"/>
      <c r="D17" s="40"/>
      <c r="E17" s="40"/>
      <c r="F17" s="40"/>
      <c r="G17" s="38"/>
      <c r="H17" s="38"/>
      <c r="I17" s="38"/>
      <c r="J17" s="38"/>
      <c r="K17" s="38"/>
      <c r="L17" s="38"/>
      <c r="M17" s="38"/>
      <c r="N17" s="38"/>
      <c r="O17" s="38"/>
      <c r="P17" s="38"/>
      <c r="Q17" s="38"/>
      <c r="R17" s="38"/>
      <c r="S17" s="38"/>
      <c r="T17" s="38"/>
      <c r="U17" s="38"/>
      <c r="V17" s="38"/>
      <c r="W17" s="38"/>
      <c r="X17" s="38"/>
      <c r="Y17" s="38"/>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row>
    <row r="18" spans="1:271" ht="20.100000000000001" customHeight="1">
      <c r="A18" s="38"/>
      <c r="B18" s="63" t="s">
        <v>24</v>
      </c>
      <c r="C18" s="46"/>
      <c r="D18" s="57"/>
      <c r="E18" s="48"/>
      <c r="F18" s="45"/>
      <c r="G18" s="38"/>
      <c r="H18" s="38"/>
      <c r="I18" s="38"/>
      <c r="J18" s="38"/>
      <c r="K18" s="38"/>
      <c r="L18" s="38"/>
      <c r="M18" s="38"/>
      <c r="N18" s="38"/>
      <c r="O18" s="38"/>
      <c r="P18" s="38"/>
      <c r="Q18" s="38"/>
      <c r="R18" s="38"/>
      <c r="S18" s="38"/>
      <c r="T18" s="38"/>
      <c r="U18" s="38"/>
      <c r="V18" s="38"/>
      <c r="W18" s="38"/>
      <c r="X18" s="38"/>
      <c r="Y18" s="38"/>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row>
    <row r="19" spans="1:271" ht="20.100000000000001" customHeight="1">
      <c r="A19" s="38"/>
      <c r="C19" s="40"/>
      <c r="D19" s="40"/>
      <c r="E19" s="40"/>
      <c r="F19" s="40"/>
      <c r="G19" s="38"/>
      <c r="H19" s="38"/>
      <c r="I19" s="38"/>
      <c r="J19" s="38"/>
      <c r="K19" s="38"/>
      <c r="L19" s="38"/>
      <c r="M19" s="38"/>
      <c r="N19" s="38"/>
      <c r="O19" s="38"/>
      <c r="P19" s="38"/>
      <c r="Q19" s="38"/>
      <c r="R19" s="38"/>
      <c r="S19" s="38"/>
      <c r="T19" s="38"/>
      <c r="U19" s="38"/>
      <c r="V19" s="38"/>
      <c r="W19" s="38"/>
      <c r="X19" s="38"/>
      <c r="Y19" s="38"/>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row>
    <row r="20" spans="1:271" ht="20.100000000000001" customHeight="1" thickBot="1">
      <c r="A20" s="38"/>
      <c r="C20" s="40"/>
      <c r="D20" s="40"/>
      <c r="E20" s="40"/>
      <c r="F20" s="40"/>
      <c r="G20" s="38"/>
      <c r="H20" s="38"/>
      <c r="I20" s="38"/>
      <c r="J20" s="38"/>
      <c r="K20" s="38"/>
      <c r="L20" s="38"/>
      <c r="M20" s="38"/>
      <c r="N20" s="38"/>
      <c r="O20" s="38"/>
      <c r="P20" s="38"/>
      <c r="Q20" s="38"/>
      <c r="R20" s="38"/>
      <c r="S20" s="38"/>
      <c r="T20" s="38"/>
      <c r="U20" s="38"/>
      <c r="V20" s="38"/>
      <c r="W20" s="38"/>
      <c r="X20" s="38"/>
      <c r="Y20" s="38"/>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row>
    <row r="21" spans="1:271" ht="20.100000000000001" customHeight="1" thickTop="1" thickBot="1">
      <c r="B21" s="139" t="s">
        <v>101</v>
      </c>
      <c r="C21" s="54"/>
      <c r="D21" s="54"/>
      <c r="E21" s="54"/>
      <c r="F21" s="129" t="s">
        <v>102</v>
      </c>
    </row>
    <row r="22" spans="1:271" ht="12" thickTop="1">
      <c r="B22" s="51"/>
      <c r="C22" s="51"/>
      <c r="D22" s="51"/>
      <c r="E22" s="51"/>
      <c r="F22" s="51"/>
    </row>
    <row r="23" spans="1:271" ht="11.25">
      <c r="B23" s="52" t="s">
        <v>27</v>
      </c>
      <c r="C23" s="53"/>
      <c r="D23" s="53"/>
      <c r="E23" s="53"/>
      <c r="F23" s="53"/>
    </row>
    <row r="24" spans="1:271" ht="11.25">
      <c r="B24" s="52" t="s">
        <v>28</v>
      </c>
      <c r="C24" s="54"/>
      <c r="D24" s="54"/>
      <c r="E24" s="54"/>
      <c r="F24" s="54"/>
    </row>
    <row r="25" spans="1:271" ht="11.25">
      <c r="B25" s="51"/>
      <c r="C25" s="51"/>
      <c r="D25" s="51"/>
      <c r="E25" s="51"/>
      <c r="F25" s="140"/>
    </row>
    <row r="26" spans="1:271" ht="20.100000000000001" customHeight="1">
      <c r="B26" s="158" t="s">
        <v>26</v>
      </c>
      <c r="C26" s="158"/>
      <c r="D26" s="158"/>
      <c r="E26" s="158"/>
      <c r="F26" s="141" t="s">
        <v>104</v>
      </c>
    </row>
    <row r="27" spans="1:271" ht="20.100000000000001" customHeight="1">
      <c r="B27" s="158"/>
      <c r="C27" s="158"/>
      <c r="D27" s="158"/>
      <c r="E27" s="158"/>
      <c r="F27" s="141" t="s">
        <v>105</v>
      </c>
    </row>
    <row r="28" spans="1:271" ht="20.100000000000001"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row>
    <row r="29" spans="1:271" ht="20.100000000000001"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row>
    <row r="30" spans="1:271" ht="20.100000000000001"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row>
    <row r="31" spans="1:271" ht="20.100000000000001"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row>
    <row r="32" spans="1:271" ht="20.100000000000001"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row>
    <row r="33" spans="1:219" ht="20.100000000000001"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row>
    <row r="34" spans="1:219" ht="20.100000000000001"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row>
    <row r="35" spans="1:219" ht="20.100000000000001" customHeight="1">
      <c r="A35" s="38"/>
      <c r="B35" s="38"/>
      <c r="C35" s="57"/>
      <c r="D35" s="57"/>
      <c r="E35" s="38"/>
      <c r="F35" s="38"/>
      <c r="G35" s="38"/>
      <c r="H35" s="38"/>
      <c r="I35" s="38"/>
      <c r="J35" s="38"/>
      <c r="K35" s="38"/>
      <c r="L35" s="38"/>
      <c r="M35" s="38"/>
      <c r="N35" s="38"/>
      <c r="O35" s="38"/>
      <c r="P35" s="38"/>
      <c r="Q35" s="38"/>
      <c r="R35" s="38"/>
      <c r="S35" s="38"/>
      <c r="T35" s="38"/>
      <c r="U35" s="38"/>
      <c r="V35" s="38"/>
      <c r="W35" s="38"/>
      <c r="X35" s="38"/>
      <c r="Y35" s="38"/>
      <c r="Z35" s="38"/>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row>
    <row r="36" spans="1:219" ht="20.100000000000001"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row>
    <row r="37" spans="1:219" ht="20.100000000000001"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row>
    <row r="38" spans="1:219" ht="20.100000000000001"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row>
    <row r="39" spans="1:219" ht="20.100000000000001"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row>
    <row r="40" spans="1:219" ht="20.100000000000001"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row>
    <row r="41" spans="1:219" ht="20.100000000000001"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row>
    <row r="42" spans="1:219" ht="20.100000000000001"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row>
    <row r="43" spans="1:219" ht="20.100000000000001"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row>
    <row r="44" spans="1:219" ht="20.100000000000001" customHeight="1">
      <c r="A44" s="38"/>
      <c r="B44" s="38"/>
      <c r="C44" s="57"/>
      <c r="D44" s="57"/>
      <c r="E44" s="38"/>
      <c r="F44" s="38"/>
      <c r="G44" s="38"/>
      <c r="H44" s="38"/>
      <c r="I44" s="38"/>
      <c r="J44" s="38"/>
      <c r="K44" s="38"/>
      <c r="L44" s="38"/>
      <c r="M44" s="38"/>
      <c r="N44" s="38"/>
      <c r="O44" s="38"/>
      <c r="P44" s="38"/>
      <c r="Q44" s="38"/>
      <c r="R44" s="38"/>
      <c r="S44" s="38"/>
      <c r="T44" s="38"/>
      <c r="U44" s="38"/>
      <c r="V44" s="38"/>
      <c r="W44" s="38"/>
      <c r="X44" s="38"/>
      <c r="Y44" s="38"/>
      <c r="Z44" s="38"/>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row>
    <row r="45" spans="1:219" ht="20.100000000000001"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row>
    <row r="46" spans="1:219" ht="20.100000000000001"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row>
    <row r="47" spans="1:219" ht="20.100000000000001"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row>
    <row r="48" spans="1:219" ht="20.100000000000001"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row>
    <row r="49" spans="1:219" ht="20.100000000000001"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row>
    <row r="50" spans="1:219" ht="20.100000000000001"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row>
    <row r="51" spans="1:219" ht="20.100000000000001"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row>
    <row r="52" spans="1:219" ht="20.100000000000001"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row>
    <row r="53" spans="1:219" ht="20.100000000000001"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row>
    <row r="54" spans="1:219" ht="20.100000000000001"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row>
    <row r="55" spans="1:219" ht="20.100000000000001"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row>
    <row r="56" spans="1:219" ht="20.100000000000001"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row>
    <row r="57" spans="1:219" ht="20.100000000000001"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row>
    <row r="58" spans="1:219" ht="20.100000000000001"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row>
    <row r="59" spans="1:219" ht="20.100000000000001"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row>
    <row r="60" spans="1:219" ht="20.100000000000001"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row>
    <row r="61" spans="1:219" ht="20.100000000000001"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row>
    <row r="62" spans="1:219" ht="20.100000000000001"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row>
    <row r="63" spans="1:219" ht="20.100000000000001"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row>
    <row r="64" spans="1:219" ht="20.100000000000001"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row>
    <row r="65" spans="1:219" ht="20.100000000000001"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row>
    <row r="66" spans="1:219" ht="20.100000000000001"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row>
    <row r="67" spans="1:219" ht="20.100000000000001"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row>
    <row r="68" spans="1:219" ht="20.100000000000001"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row>
    <row r="69" spans="1:219" ht="20.100000000000001"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row>
    <row r="70" spans="1:219" ht="20.100000000000001"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row>
    <row r="71" spans="1:219" ht="20.100000000000001"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row>
    <row r="72" spans="1:219" ht="20.100000000000001"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row>
    <row r="73" spans="1:219" ht="20.100000000000001"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row>
    <row r="74" spans="1:219" ht="20.100000000000001"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row>
    <row r="75" spans="1:219" ht="20.100000000000001"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row>
    <row r="76" spans="1:219" ht="20.100000000000001"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row>
    <row r="77" spans="1:219" ht="20.100000000000001"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row>
    <row r="78" spans="1:219" ht="20.100000000000001"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row>
    <row r="79" spans="1:219" ht="20.100000000000001"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row>
    <row r="80" spans="1:219" ht="20.100000000000001"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row>
    <row r="81" spans="1:205" ht="20.100000000000001"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row>
    <row r="82" spans="1:205" ht="20.100000000000001"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row>
    <row r="83" spans="1:205" ht="20.100000000000001"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row>
    <row r="84" spans="1:205" ht="20.100000000000001"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row>
    <row r="85" spans="1:205" ht="20.100000000000001"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row>
    <row r="86" spans="1:205" ht="20.100000000000001"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row>
    <row r="87" spans="1:205" ht="20.100000000000001"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row>
    <row r="88" spans="1:205" ht="20.100000000000001"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row>
    <row r="89" spans="1:205" ht="20.100000000000001"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row>
    <row r="90" spans="1:205" ht="20.100000000000001"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row>
    <row r="91" spans="1:205" ht="20.100000000000001"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row>
    <row r="92" spans="1:205" ht="20.100000000000001"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row>
    <row r="93" spans="1:205" ht="20.100000000000001"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row>
    <row r="94" spans="1:205" ht="20.100000000000001"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row>
    <row r="95" spans="1:205" ht="20.100000000000001"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row>
    <row r="96" spans="1:205" ht="20.100000000000001"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row>
    <row r="97" spans="1:205" ht="20.100000000000001"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row>
    <row r="98" spans="1:205" ht="20.100000000000001"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row>
    <row r="99" spans="1:205" ht="20.100000000000001"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row>
    <row r="100" spans="1:205" ht="20.100000000000001"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row>
    <row r="101" spans="1:205" ht="20.100000000000001"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row>
    <row r="102" spans="1:205" ht="20.100000000000001"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row>
    <row r="103" spans="1:205" ht="20.100000000000001"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row>
    <row r="104" spans="1:205" ht="20.100000000000001"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row>
    <row r="105" spans="1:205" ht="20.100000000000001"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row>
    <row r="106" spans="1:205" ht="20.100000000000001"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row>
    <row r="107" spans="1:205" ht="20.100000000000001"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row>
    <row r="108" spans="1:205" ht="20.100000000000001"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row>
    <row r="109" spans="1:205" ht="20.100000000000001"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row>
    <row r="110" spans="1:205" ht="20.100000000000001"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row>
    <row r="111" spans="1:205" ht="20.100000000000001"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row>
    <row r="112" spans="1:205" ht="20.100000000000001"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row>
    <row r="113" spans="1:205" ht="20.100000000000001"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row>
    <row r="114" spans="1:205" ht="20.100000000000001"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row>
    <row r="115" spans="1:205" ht="20.100000000000001"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row>
    <row r="116" spans="1:205" ht="20.100000000000001"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row>
    <row r="117" spans="1:205" ht="20.100000000000001"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row>
    <row r="118" spans="1:205" ht="20.100000000000001"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row>
    <row r="119" spans="1:205" ht="20.100000000000001"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row>
    <row r="120" spans="1:205" ht="20.100000000000001"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row>
    <row r="121" spans="1:205" ht="20.100000000000001"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row>
    <row r="122" spans="1:205" ht="20.100000000000001"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row>
    <row r="123" spans="1:205" ht="20.100000000000001"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row>
    <row r="124" spans="1:205" ht="20.100000000000001" customHeight="1">
      <c r="G124" s="38"/>
      <c r="H124" s="38"/>
      <c r="I124" s="38"/>
      <c r="J124" s="38"/>
      <c r="K124" s="38"/>
      <c r="L124" s="38"/>
      <c r="M124" s="38"/>
      <c r="N124" s="38"/>
      <c r="O124" s="38"/>
      <c r="P124" s="38"/>
      <c r="Q124" s="38"/>
      <c r="R124" s="38"/>
      <c r="S124" s="38"/>
      <c r="T124" s="38"/>
      <c r="U124" s="38"/>
      <c r="V124" s="38"/>
      <c r="W124" s="38"/>
      <c r="X124" s="38"/>
      <c r="Y124" s="38"/>
      <c r="Z124" s="38"/>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row>
    <row r="125" spans="1:205" ht="20.100000000000001" customHeight="1">
      <c r="G125" s="38"/>
      <c r="H125" s="38"/>
      <c r="I125" s="38"/>
      <c r="J125" s="38"/>
      <c r="K125" s="38"/>
      <c r="L125" s="38"/>
      <c r="M125" s="38"/>
      <c r="N125" s="38"/>
      <c r="O125" s="38"/>
      <c r="P125" s="38"/>
      <c r="Q125" s="38"/>
      <c r="R125" s="38"/>
      <c r="S125" s="38"/>
      <c r="T125" s="38"/>
      <c r="U125" s="38"/>
      <c r="V125" s="38"/>
      <c r="W125" s="38"/>
      <c r="X125" s="38"/>
      <c r="Y125" s="38"/>
      <c r="Z125" s="38"/>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row>
    <row r="126" spans="1:205" ht="20.100000000000001" customHeight="1">
      <c r="G126" s="38"/>
      <c r="H126" s="38"/>
      <c r="I126" s="38"/>
      <c r="J126" s="38"/>
      <c r="K126" s="38"/>
      <c r="L126" s="38"/>
      <c r="M126" s="38"/>
      <c r="N126" s="38"/>
      <c r="O126" s="38"/>
      <c r="P126" s="38"/>
      <c r="Q126" s="38"/>
      <c r="R126" s="38"/>
      <c r="S126" s="38"/>
      <c r="T126" s="38"/>
      <c r="U126" s="38"/>
      <c r="V126" s="38"/>
      <c r="W126" s="38"/>
      <c r="X126" s="38"/>
      <c r="Y126" s="38"/>
      <c r="Z126" s="38"/>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row>
    <row r="127" spans="1:205" ht="20.100000000000001" customHeight="1">
      <c r="G127" s="38"/>
      <c r="H127" s="38"/>
      <c r="I127" s="38"/>
      <c r="J127" s="38"/>
      <c r="K127" s="38"/>
      <c r="L127" s="38"/>
      <c r="M127" s="38"/>
      <c r="N127" s="38"/>
      <c r="O127" s="38"/>
      <c r="P127" s="38"/>
      <c r="Q127" s="38"/>
      <c r="R127" s="38"/>
      <c r="S127" s="38"/>
      <c r="T127" s="38"/>
      <c r="U127" s="38"/>
      <c r="V127" s="38"/>
      <c r="W127" s="38"/>
      <c r="X127" s="38"/>
      <c r="Y127" s="38"/>
      <c r="Z127" s="38"/>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row>
    <row r="128" spans="1:205" ht="20.100000000000001" customHeight="1">
      <c r="G128" s="38"/>
      <c r="H128" s="38"/>
      <c r="I128" s="38"/>
      <c r="J128" s="38"/>
      <c r="K128" s="38"/>
      <c r="L128" s="38"/>
      <c r="M128" s="38"/>
      <c r="N128" s="38"/>
      <c r="O128" s="38"/>
      <c r="P128" s="38"/>
      <c r="Q128" s="38"/>
      <c r="R128" s="38"/>
      <c r="S128" s="38"/>
      <c r="T128" s="38"/>
      <c r="U128" s="38"/>
      <c r="V128" s="38"/>
      <c r="W128" s="38"/>
      <c r="X128" s="38"/>
      <c r="Y128" s="38"/>
      <c r="Z128" s="38"/>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row>
    <row r="129" spans="7:205" ht="20.100000000000001" customHeight="1">
      <c r="G129" s="38"/>
      <c r="H129" s="38"/>
      <c r="I129" s="38"/>
      <c r="J129" s="38"/>
      <c r="K129" s="38"/>
      <c r="L129" s="38"/>
      <c r="M129" s="38"/>
      <c r="N129" s="38"/>
      <c r="O129" s="38"/>
      <c r="P129" s="38"/>
      <c r="Q129" s="38"/>
      <c r="R129" s="38"/>
      <c r="S129" s="38"/>
      <c r="T129" s="38"/>
      <c r="U129" s="38"/>
      <c r="V129" s="38"/>
      <c r="W129" s="38"/>
      <c r="X129" s="38"/>
      <c r="Y129" s="38"/>
      <c r="Z129" s="38"/>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row>
    <row r="130" spans="7:205" ht="20.100000000000001" customHeight="1">
      <c r="G130" s="38"/>
      <c r="H130" s="38"/>
      <c r="I130" s="38"/>
      <c r="J130" s="38"/>
      <c r="K130" s="38"/>
      <c r="L130" s="38"/>
      <c r="M130" s="38"/>
      <c r="N130" s="38"/>
      <c r="O130" s="38"/>
      <c r="P130" s="38"/>
      <c r="Q130" s="38"/>
      <c r="R130" s="38"/>
      <c r="S130" s="38"/>
      <c r="T130" s="38"/>
      <c r="U130" s="38"/>
      <c r="V130" s="38"/>
      <c r="W130" s="38"/>
      <c r="X130" s="38"/>
      <c r="Y130" s="38"/>
      <c r="Z130" s="38"/>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row>
    <row r="131" spans="7:205" ht="20.100000000000001" customHeight="1">
      <c r="G131" s="38"/>
      <c r="H131" s="38"/>
      <c r="I131" s="38"/>
      <c r="J131" s="38"/>
      <c r="K131" s="38"/>
      <c r="L131" s="38"/>
      <c r="M131" s="38"/>
      <c r="N131" s="38"/>
      <c r="O131" s="38"/>
      <c r="P131" s="38"/>
      <c r="Q131" s="38"/>
      <c r="R131" s="38"/>
      <c r="S131" s="38"/>
      <c r="T131" s="38"/>
      <c r="U131" s="38"/>
      <c r="V131" s="38"/>
      <c r="W131" s="38"/>
      <c r="X131" s="38"/>
      <c r="Y131" s="38"/>
      <c r="Z131" s="38"/>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row>
    <row r="132" spans="7:205" ht="20.100000000000001" customHeight="1">
      <c r="G132" s="38"/>
      <c r="H132" s="38"/>
      <c r="I132" s="38"/>
      <c r="J132" s="38"/>
      <c r="K132" s="38"/>
      <c r="L132" s="38"/>
      <c r="M132" s="38"/>
      <c r="N132" s="38"/>
      <c r="O132" s="38"/>
      <c r="P132" s="38"/>
      <c r="Q132" s="38"/>
      <c r="R132" s="38"/>
      <c r="S132" s="38"/>
      <c r="T132" s="38"/>
      <c r="U132" s="38"/>
      <c r="V132" s="38"/>
      <c r="W132" s="38"/>
      <c r="X132" s="38"/>
      <c r="Y132" s="38"/>
      <c r="Z132" s="38"/>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row>
    <row r="133" spans="7:205" ht="20.100000000000001" customHeight="1">
      <c r="G133" s="38"/>
      <c r="H133" s="38"/>
      <c r="I133" s="38"/>
      <c r="J133" s="38"/>
      <c r="K133" s="38"/>
      <c r="L133" s="38"/>
      <c r="M133" s="38"/>
      <c r="N133" s="38"/>
      <c r="O133" s="38"/>
      <c r="P133" s="38"/>
      <c r="Q133" s="38"/>
      <c r="R133" s="38"/>
      <c r="S133" s="38"/>
      <c r="T133" s="38"/>
      <c r="U133" s="38"/>
      <c r="V133" s="38"/>
      <c r="W133" s="38"/>
      <c r="X133" s="38"/>
      <c r="Y133" s="38"/>
      <c r="Z133" s="38"/>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row>
    <row r="134" spans="7:205" ht="20.100000000000001" customHeight="1">
      <c r="G134" s="38"/>
      <c r="H134" s="38"/>
      <c r="I134" s="38"/>
      <c r="J134" s="38"/>
      <c r="K134" s="38"/>
      <c r="L134" s="38"/>
      <c r="M134" s="38"/>
      <c r="N134" s="38"/>
      <c r="O134" s="38"/>
      <c r="P134" s="38"/>
      <c r="Q134" s="38"/>
      <c r="R134" s="38"/>
      <c r="S134" s="38"/>
      <c r="T134" s="38"/>
      <c r="U134" s="38"/>
      <c r="V134" s="38"/>
      <c r="W134" s="38"/>
      <c r="X134" s="38"/>
      <c r="Y134" s="38"/>
      <c r="Z134" s="38"/>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row>
    <row r="135" spans="7:205" ht="20.100000000000001" customHeight="1">
      <c r="G135" s="38"/>
      <c r="H135" s="38"/>
      <c r="I135" s="38"/>
      <c r="J135" s="38"/>
      <c r="K135" s="38"/>
      <c r="L135" s="38"/>
      <c r="M135" s="38"/>
      <c r="N135" s="38"/>
      <c r="O135" s="38"/>
      <c r="P135" s="38"/>
      <c r="Q135" s="38"/>
      <c r="R135" s="38"/>
      <c r="S135" s="38"/>
      <c r="T135" s="38"/>
      <c r="U135" s="38"/>
      <c r="V135" s="38"/>
      <c r="W135" s="38"/>
      <c r="X135" s="38"/>
      <c r="Y135" s="38"/>
      <c r="Z135" s="38"/>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row>
    <row r="136" spans="7:205" ht="20.100000000000001" customHeight="1">
      <c r="G136" s="38"/>
      <c r="H136" s="38"/>
      <c r="I136" s="38"/>
      <c r="J136" s="38"/>
      <c r="K136" s="38"/>
      <c r="L136" s="38"/>
      <c r="M136" s="38"/>
      <c r="N136" s="38"/>
      <c r="O136" s="38"/>
      <c r="P136" s="38"/>
      <c r="Q136" s="38"/>
      <c r="R136" s="38"/>
      <c r="S136" s="38"/>
      <c r="T136" s="38"/>
      <c r="U136" s="38"/>
      <c r="V136" s="38"/>
      <c r="W136" s="38"/>
      <c r="X136" s="38"/>
      <c r="Y136" s="38"/>
      <c r="Z136" s="38"/>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row>
    <row r="137" spans="7:205" ht="20.100000000000001" customHeight="1">
      <c r="G137" s="38"/>
      <c r="H137" s="38"/>
      <c r="I137" s="38"/>
      <c r="J137" s="38"/>
      <c r="K137" s="38"/>
      <c r="L137" s="38"/>
      <c r="M137" s="38"/>
      <c r="N137" s="38"/>
      <c r="O137" s="38"/>
      <c r="P137" s="38"/>
      <c r="Q137" s="38"/>
      <c r="R137" s="38"/>
      <c r="S137" s="38"/>
      <c r="T137" s="38"/>
      <c r="U137" s="38"/>
      <c r="V137" s="38"/>
      <c r="W137" s="38"/>
      <c r="X137" s="38"/>
      <c r="Y137" s="38"/>
      <c r="Z137" s="38"/>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row>
    <row r="138" spans="7:205" ht="20.100000000000001" customHeight="1">
      <c r="G138" s="38"/>
      <c r="H138" s="38"/>
      <c r="I138" s="38"/>
      <c r="J138" s="38"/>
      <c r="K138" s="38"/>
      <c r="L138" s="38"/>
      <c r="M138" s="38"/>
      <c r="N138" s="38"/>
      <c r="O138" s="38"/>
      <c r="P138" s="38"/>
      <c r="Q138" s="38"/>
      <c r="R138" s="38"/>
      <c r="S138" s="38"/>
      <c r="T138" s="38"/>
      <c r="U138" s="38"/>
      <c r="V138" s="38"/>
      <c r="W138" s="38"/>
      <c r="X138" s="38"/>
      <c r="Y138" s="38"/>
      <c r="Z138" s="38"/>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row>
    <row r="139" spans="7:205" ht="20.100000000000001" customHeight="1">
      <c r="G139" s="38"/>
      <c r="H139" s="38"/>
      <c r="I139" s="38"/>
      <c r="J139" s="38"/>
      <c r="K139" s="38"/>
      <c r="L139" s="38"/>
      <c r="M139" s="38"/>
      <c r="N139" s="38"/>
      <c r="O139" s="38"/>
      <c r="P139" s="38"/>
      <c r="Q139" s="38"/>
      <c r="R139" s="38"/>
      <c r="S139" s="38"/>
      <c r="T139" s="38"/>
      <c r="U139" s="38"/>
      <c r="V139" s="38"/>
      <c r="W139" s="38"/>
      <c r="X139" s="38"/>
      <c r="Y139" s="38"/>
      <c r="Z139" s="38"/>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row>
    <row r="140" spans="7:205" ht="20.100000000000001" customHeight="1">
      <c r="G140" s="38"/>
      <c r="H140" s="38"/>
      <c r="I140" s="38"/>
      <c r="J140" s="38"/>
      <c r="K140" s="38"/>
      <c r="L140" s="38"/>
      <c r="M140" s="38"/>
      <c r="N140" s="38"/>
      <c r="O140" s="38"/>
      <c r="P140" s="38"/>
      <c r="Q140" s="38"/>
      <c r="R140" s="38"/>
      <c r="S140" s="38"/>
      <c r="T140" s="38"/>
      <c r="U140" s="38"/>
      <c r="V140" s="38"/>
      <c r="W140" s="38"/>
      <c r="X140" s="38"/>
      <c r="Y140" s="38"/>
      <c r="Z140" s="38"/>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row>
    <row r="141" spans="7:205" ht="20.100000000000001" customHeight="1">
      <c r="G141" s="38"/>
      <c r="H141" s="38"/>
      <c r="I141" s="38"/>
      <c r="J141" s="38"/>
      <c r="K141" s="38"/>
      <c r="L141" s="38"/>
      <c r="M141" s="38"/>
      <c r="N141" s="38"/>
      <c r="O141" s="38"/>
      <c r="P141" s="38"/>
      <c r="Q141" s="38"/>
      <c r="R141" s="38"/>
      <c r="S141" s="38"/>
      <c r="T141" s="38"/>
      <c r="U141" s="38"/>
      <c r="V141" s="38"/>
      <c r="W141" s="38"/>
      <c r="X141" s="38"/>
      <c r="Y141" s="38"/>
      <c r="Z141" s="38"/>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row>
    <row r="142" spans="7:205" ht="20.100000000000001" customHeight="1">
      <c r="G142" s="38"/>
      <c r="H142" s="38"/>
      <c r="I142" s="38"/>
      <c r="J142" s="38"/>
      <c r="K142" s="38"/>
      <c r="L142" s="38"/>
      <c r="M142" s="38"/>
      <c r="N142" s="38"/>
      <c r="O142" s="38"/>
      <c r="P142" s="38"/>
      <c r="Q142" s="38"/>
      <c r="R142" s="38"/>
      <c r="S142" s="38"/>
      <c r="T142" s="38"/>
      <c r="U142" s="38"/>
      <c r="V142" s="38"/>
      <c r="W142" s="38"/>
      <c r="X142" s="38"/>
      <c r="Y142" s="38"/>
      <c r="Z142" s="38"/>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row>
    <row r="143" spans="7:205" ht="20.100000000000001" customHeight="1">
      <c r="G143" s="38"/>
      <c r="H143" s="38"/>
      <c r="I143" s="38"/>
      <c r="J143" s="38"/>
      <c r="K143" s="38"/>
      <c r="L143" s="38"/>
      <c r="M143" s="38"/>
      <c r="N143" s="38"/>
      <c r="O143" s="38"/>
      <c r="P143" s="38"/>
      <c r="Q143" s="38"/>
      <c r="R143" s="38"/>
      <c r="S143" s="38"/>
      <c r="T143" s="38"/>
      <c r="U143" s="38"/>
      <c r="V143" s="38"/>
      <c r="W143" s="38"/>
      <c r="X143" s="38"/>
      <c r="Y143" s="38"/>
      <c r="Z143" s="38"/>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row>
    <row r="144" spans="7:205" ht="20.100000000000001" customHeight="1">
      <c r="G144" s="38"/>
      <c r="H144" s="38"/>
      <c r="I144" s="38"/>
      <c r="J144" s="38"/>
      <c r="K144" s="38"/>
      <c r="L144" s="38"/>
      <c r="M144" s="38"/>
      <c r="N144" s="38"/>
      <c r="O144" s="38"/>
      <c r="P144" s="38"/>
      <c r="Q144" s="38"/>
      <c r="R144" s="38"/>
      <c r="S144" s="38"/>
      <c r="T144" s="38"/>
      <c r="U144" s="38"/>
      <c r="V144" s="38"/>
      <c r="W144" s="38"/>
      <c r="X144" s="38"/>
      <c r="Y144" s="38"/>
      <c r="Z144" s="38"/>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row>
    <row r="145" spans="7:205" ht="20.100000000000001" customHeight="1">
      <c r="G145" s="38"/>
      <c r="H145" s="38"/>
      <c r="I145" s="38"/>
      <c r="J145" s="38"/>
      <c r="K145" s="38"/>
      <c r="L145" s="38"/>
      <c r="M145" s="38"/>
      <c r="N145" s="38"/>
      <c r="O145" s="38"/>
      <c r="P145" s="38"/>
      <c r="Q145" s="38"/>
      <c r="R145" s="38"/>
      <c r="S145" s="38"/>
      <c r="T145" s="38"/>
      <c r="U145" s="38"/>
      <c r="V145" s="38"/>
      <c r="W145" s="38"/>
      <c r="X145" s="38"/>
      <c r="Y145" s="38"/>
      <c r="Z145" s="38"/>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row>
    <row r="146" spans="7:205" ht="20.100000000000001" customHeight="1">
      <c r="G146" s="38"/>
      <c r="H146" s="38"/>
      <c r="I146" s="38"/>
      <c r="J146" s="38"/>
      <c r="K146" s="38"/>
      <c r="L146" s="38"/>
      <c r="M146" s="38"/>
      <c r="N146" s="38"/>
      <c r="O146" s="38"/>
      <c r="P146" s="38"/>
      <c r="Q146" s="38"/>
      <c r="R146" s="38"/>
      <c r="S146" s="38"/>
      <c r="T146" s="38"/>
      <c r="U146" s="38"/>
      <c r="V146" s="38"/>
      <c r="W146" s="38"/>
      <c r="X146" s="38"/>
      <c r="Y146" s="38"/>
      <c r="Z146" s="38"/>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row>
    <row r="147" spans="7:205" ht="20.100000000000001" customHeight="1">
      <c r="G147" s="38"/>
      <c r="H147" s="38"/>
      <c r="I147" s="38"/>
      <c r="J147" s="38"/>
      <c r="K147" s="38"/>
      <c r="L147" s="38"/>
      <c r="M147" s="38"/>
      <c r="N147" s="38"/>
      <c r="O147" s="38"/>
      <c r="P147" s="38"/>
      <c r="Q147" s="38"/>
      <c r="R147" s="38"/>
      <c r="S147" s="38"/>
      <c r="T147" s="38"/>
      <c r="U147" s="38"/>
      <c r="V147" s="38"/>
      <c r="W147" s="38"/>
      <c r="X147" s="38"/>
      <c r="Y147" s="38"/>
      <c r="Z147" s="38"/>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row>
    <row r="148" spans="7:205" ht="20.100000000000001" customHeight="1">
      <c r="G148" s="38"/>
      <c r="H148" s="38"/>
      <c r="I148" s="38"/>
      <c r="J148" s="38"/>
      <c r="K148" s="38"/>
      <c r="L148" s="38"/>
      <c r="M148" s="38"/>
      <c r="N148" s="38"/>
      <c r="O148" s="38"/>
      <c r="P148" s="38"/>
      <c r="Q148" s="38"/>
      <c r="R148" s="38"/>
      <c r="S148" s="38"/>
      <c r="T148" s="38"/>
      <c r="U148" s="38"/>
      <c r="V148" s="38"/>
      <c r="W148" s="38"/>
      <c r="X148" s="38"/>
      <c r="Y148" s="38"/>
      <c r="Z148" s="38"/>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row>
    <row r="149" spans="7:205" ht="20.100000000000001" customHeight="1">
      <c r="G149" s="38"/>
      <c r="H149" s="38"/>
      <c r="I149" s="38"/>
      <c r="J149" s="38"/>
      <c r="K149" s="38"/>
      <c r="L149" s="38"/>
      <c r="M149" s="38"/>
      <c r="N149" s="38"/>
      <c r="O149" s="38"/>
      <c r="P149" s="38"/>
      <c r="Q149" s="38"/>
      <c r="R149" s="38"/>
      <c r="S149" s="38"/>
      <c r="T149" s="38"/>
      <c r="U149" s="38"/>
      <c r="V149" s="38"/>
      <c r="W149" s="38"/>
      <c r="X149" s="38"/>
      <c r="Y149" s="38"/>
      <c r="Z149" s="38"/>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row>
    <row r="150" spans="7:205" ht="20.100000000000001" customHeight="1">
      <c r="G150" s="38"/>
      <c r="H150" s="38"/>
      <c r="I150" s="38"/>
      <c r="J150" s="38"/>
      <c r="K150" s="38"/>
      <c r="L150" s="38"/>
      <c r="M150" s="38"/>
      <c r="N150" s="38"/>
      <c r="O150" s="38"/>
      <c r="P150" s="38"/>
      <c r="Q150" s="38"/>
      <c r="R150" s="38"/>
      <c r="S150" s="38"/>
      <c r="T150" s="38"/>
      <c r="U150" s="38"/>
      <c r="V150" s="38"/>
      <c r="W150" s="38"/>
      <c r="X150" s="38"/>
      <c r="Y150" s="38"/>
      <c r="Z150" s="38"/>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row>
    <row r="151" spans="7:205" ht="20.100000000000001" customHeight="1">
      <c r="G151" s="38"/>
      <c r="H151" s="38"/>
      <c r="I151" s="38"/>
      <c r="J151" s="38"/>
      <c r="K151" s="38"/>
      <c r="L151" s="38"/>
      <c r="M151" s="38"/>
      <c r="N151" s="38"/>
      <c r="O151" s="38"/>
      <c r="P151" s="38"/>
      <c r="Q151" s="38"/>
      <c r="R151" s="38"/>
      <c r="S151" s="38"/>
      <c r="T151" s="38"/>
      <c r="U151" s="38"/>
      <c r="V151" s="38"/>
      <c r="W151" s="38"/>
      <c r="X151" s="38"/>
      <c r="Y151" s="38"/>
      <c r="Z151" s="38"/>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row>
    <row r="152" spans="7:205" ht="20.100000000000001" customHeight="1">
      <c r="G152" s="38"/>
      <c r="H152" s="38"/>
      <c r="I152" s="38"/>
      <c r="J152" s="38"/>
      <c r="K152" s="38"/>
      <c r="L152" s="38"/>
      <c r="M152" s="38"/>
      <c r="N152" s="38"/>
      <c r="O152" s="38"/>
      <c r="P152" s="38"/>
      <c r="Q152" s="38"/>
      <c r="R152" s="38"/>
      <c r="S152" s="38"/>
      <c r="T152" s="38"/>
      <c r="U152" s="38"/>
      <c r="V152" s="38"/>
      <c r="W152" s="38"/>
      <c r="X152" s="38"/>
      <c r="Y152" s="38"/>
      <c r="Z152" s="38"/>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row>
    <row r="153" spans="7:205" ht="20.100000000000001" customHeight="1">
      <c r="G153" s="38"/>
      <c r="H153" s="38"/>
      <c r="I153" s="38"/>
      <c r="J153" s="38"/>
      <c r="K153" s="38"/>
      <c r="L153" s="38"/>
      <c r="M153" s="38"/>
      <c r="N153" s="38"/>
      <c r="O153" s="38"/>
      <c r="P153" s="38"/>
      <c r="Q153" s="38"/>
      <c r="R153" s="38"/>
      <c r="S153" s="38"/>
      <c r="T153" s="38"/>
      <c r="U153" s="38"/>
      <c r="V153" s="38"/>
      <c r="W153" s="38"/>
      <c r="X153" s="38"/>
      <c r="Y153" s="38"/>
      <c r="Z153" s="38"/>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row>
    <row r="154" spans="7:205" ht="20.100000000000001" customHeight="1">
      <c r="G154" s="38"/>
      <c r="H154" s="38"/>
      <c r="I154" s="38"/>
      <c r="J154" s="38"/>
      <c r="K154" s="38"/>
      <c r="L154" s="38"/>
      <c r="M154" s="38"/>
      <c r="N154" s="38"/>
      <c r="O154" s="38"/>
      <c r="P154" s="38"/>
      <c r="Q154" s="38"/>
      <c r="R154" s="38"/>
      <c r="S154" s="38"/>
      <c r="T154" s="38"/>
      <c r="U154" s="38"/>
      <c r="V154" s="38"/>
      <c r="W154" s="38"/>
      <c r="X154" s="38"/>
      <c r="Y154" s="38"/>
      <c r="Z154" s="38"/>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row>
    <row r="155" spans="7:205" ht="20.100000000000001" customHeight="1">
      <c r="G155" s="38"/>
      <c r="H155" s="38"/>
      <c r="I155" s="38"/>
      <c r="J155" s="38"/>
      <c r="K155" s="38"/>
      <c r="L155" s="38"/>
      <c r="M155" s="38"/>
      <c r="N155" s="38"/>
      <c r="O155" s="38"/>
      <c r="P155" s="38"/>
      <c r="Q155" s="38"/>
      <c r="R155" s="38"/>
      <c r="S155" s="38"/>
      <c r="T155" s="38"/>
      <c r="U155" s="38"/>
      <c r="V155" s="38"/>
      <c r="W155" s="38"/>
      <c r="X155" s="38"/>
      <c r="Y155" s="38"/>
      <c r="Z155" s="38"/>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row>
    <row r="156" spans="7:205" ht="20.100000000000001" customHeight="1">
      <c r="G156" s="38"/>
      <c r="H156" s="38"/>
      <c r="I156" s="38"/>
      <c r="J156" s="38"/>
      <c r="K156" s="38"/>
      <c r="L156" s="38"/>
      <c r="M156" s="38"/>
      <c r="N156" s="38"/>
      <c r="O156" s="38"/>
      <c r="P156" s="38"/>
      <c r="Q156" s="38"/>
      <c r="R156" s="38"/>
      <c r="S156" s="38"/>
      <c r="T156" s="38"/>
      <c r="U156" s="38"/>
      <c r="V156" s="38"/>
      <c r="W156" s="38"/>
      <c r="X156" s="38"/>
      <c r="Y156" s="38"/>
      <c r="Z156" s="38"/>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row>
    <row r="157" spans="7:205" ht="20.100000000000001" customHeight="1">
      <c r="G157" s="38"/>
      <c r="H157" s="38"/>
      <c r="I157" s="38"/>
      <c r="J157" s="38"/>
      <c r="K157" s="38"/>
      <c r="L157" s="38"/>
      <c r="M157" s="38"/>
      <c r="N157" s="38"/>
      <c r="O157" s="38"/>
      <c r="P157" s="38"/>
      <c r="Q157" s="38"/>
      <c r="R157" s="38"/>
      <c r="S157" s="38"/>
      <c r="T157" s="38"/>
      <c r="U157" s="38"/>
      <c r="V157" s="38"/>
      <c r="W157" s="38"/>
      <c r="X157" s="38"/>
      <c r="Y157" s="38"/>
      <c r="Z157" s="38"/>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row>
    <row r="158" spans="7:205" ht="20.100000000000001" customHeight="1">
      <c r="G158" s="38"/>
      <c r="H158" s="38"/>
      <c r="I158" s="38"/>
      <c r="J158" s="38"/>
      <c r="K158" s="38"/>
      <c r="L158" s="38"/>
      <c r="M158" s="38"/>
      <c r="N158" s="38"/>
      <c r="O158" s="38"/>
      <c r="P158" s="38"/>
      <c r="Q158" s="38"/>
      <c r="R158" s="38"/>
      <c r="S158" s="38"/>
      <c r="T158" s="38"/>
      <c r="U158" s="38"/>
      <c r="V158" s="38"/>
      <c r="W158" s="38"/>
      <c r="X158" s="38"/>
      <c r="Y158" s="38"/>
      <c r="Z158" s="38"/>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row>
    <row r="159" spans="7:205" ht="20.100000000000001" customHeight="1">
      <c r="G159" s="38"/>
      <c r="H159" s="38"/>
      <c r="I159" s="38"/>
      <c r="J159" s="38"/>
      <c r="K159" s="38"/>
      <c r="L159" s="38"/>
      <c r="M159" s="38"/>
      <c r="N159" s="38"/>
      <c r="O159" s="38"/>
      <c r="P159" s="38"/>
      <c r="Q159" s="38"/>
      <c r="R159" s="38"/>
      <c r="S159" s="38"/>
      <c r="T159" s="38"/>
      <c r="U159" s="38"/>
      <c r="V159" s="38"/>
      <c r="W159" s="38"/>
      <c r="X159" s="38"/>
      <c r="Y159" s="38"/>
      <c r="Z159" s="38"/>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row>
    <row r="160" spans="7:205" ht="20.100000000000001" customHeight="1">
      <c r="G160" s="38"/>
      <c r="H160" s="38"/>
      <c r="I160" s="38"/>
      <c r="J160" s="38"/>
      <c r="K160" s="38"/>
      <c r="L160" s="38"/>
      <c r="M160" s="38"/>
      <c r="N160" s="38"/>
      <c r="O160" s="38"/>
      <c r="P160" s="38"/>
      <c r="Q160" s="38"/>
      <c r="R160" s="38"/>
      <c r="S160" s="38"/>
      <c r="T160" s="38"/>
      <c r="U160" s="38"/>
      <c r="V160" s="38"/>
      <c r="W160" s="38"/>
      <c r="X160" s="38"/>
      <c r="Y160" s="38"/>
      <c r="Z160" s="38"/>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row>
    <row r="161" spans="7:205" ht="20.100000000000001" customHeight="1">
      <c r="G161" s="38"/>
      <c r="H161" s="38"/>
      <c r="I161" s="38"/>
      <c r="J161" s="38"/>
      <c r="K161" s="38"/>
      <c r="L161" s="38"/>
      <c r="M161" s="38"/>
      <c r="N161" s="38"/>
      <c r="O161" s="38"/>
      <c r="P161" s="38"/>
      <c r="Q161" s="38"/>
      <c r="R161" s="38"/>
      <c r="S161" s="38"/>
      <c r="T161" s="38"/>
      <c r="U161" s="38"/>
      <c r="V161" s="38"/>
      <c r="W161" s="38"/>
      <c r="X161" s="38"/>
      <c r="Y161" s="38"/>
      <c r="Z161" s="38"/>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row>
    <row r="162" spans="7:205" ht="20.100000000000001" customHeight="1">
      <c r="G162" s="38"/>
      <c r="H162" s="38"/>
      <c r="I162" s="38"/>
      <c r="J162" s="38"/>
      <c r="K162" s="38"/>
      <c r="L162" s="38"/>
      <c r="M162" s="38"/>
      <c r="N162" s="38"/>
      <c r="O162" s="38"/>
      <c r="P162" s="38"/>
      <c r="Q162" s="38"/>
      <c r="R162" s="38"/>
      <c r="S162" s="38"/>
      <c r="T162" s="38"/>
      <c r="U162" s="38"/>
      <c r="V162" s="38"/>
      <c r="W162" s="38"/>
      <c r="X162" s="38"/>
      <c r="Y162" s="38"/>
      <c r="Z162" s="38"/>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row>
    <row r="163" spans="7:205" ht="20.100000000000001" customHeight="1">
      <c r="G163" s="38"/>
      <c r="H163" s="38"/>
      <c r="I163" s="38"/>
      <c r="J163" s="38"/>
      <c r="K163" s="38"/>
      <c r="L163" s="38"/>
      <c r="M163" s="38"/>
      <c r="N163" s="38"/>
      <c r="O163" s="38"/>
      <c r="P163" s="38"/>
      <c r="Q163" s="38"/>
      <c r="R163" s="38"/>
      <c r="S163" s="38"/>
      <c r="T163" s="38"/>
      <c r="U163" s="38"/>
      <c r="V163" s="38"/>
      <c r="W163" s="38"/>
      <c r="X163" s="38"/>
      <c r="Y163" s="38"/>
      <c r="Z163" s="38"/>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row>
    <row r="164" spans="7:205" ht="20.100000000000001" customHeight="1">
      <c r="G164" s="38"/>
      <c r="H164" s="38"/>
      <c r="I164" s="38"/>
      <c r="J164" s="38"/>
      <c r="K164" s="38"/>
      <c r="L164" s="38"/>
      <c r="M164" s="38"/>
      <c r="N164" s="38"/>
      <c r="O164" s="38"/>
      <c r="P164" s="38"/>
      <c r="Q164" s="38"/>
      <c r="R164" s="38"/>
      <c r="S164" s="38"/>
      <c r="T164" s="38"/>
      <c r="U164" s="38"/>
      <c r="V164" s="38"/>
      <c r="W164" s="38"/>
      <c r="X164" s="38"/>
      <c r="Y164" s="38"/>
      <c r="Z164" s="38"/>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row>
    <row r="165" spans="7:205" ht="20.100000000000001" customHeight="1">
      <c r="G165" s="38"/>
      <c r="H165" s="38"/>
      <c r="I165" s="38"/>
      <c r="J165" s="38"/>
      <c r="K165" s="38"/>
      <c r="L165" s="38"/>
      <c r="M165" s="38"/>
      <c r="N165" s="38"/>
      <c r="O165" s="38"/>
      <c r="P165" s="38"/>
      <c r="Q165" s="38"/>
      <c r="R165" s="38"/>
      <c r="S165" s="38"/>
      <c r="T165" s="38"/>
      <c r="U165" s="38"/>
      <c r="V165" s="38"/>
      <c r="W165" s="38"/>
      <c r="X165" s="38"/>
      <c r="Y165" s="38"/>
      <c r="Z165" s="38"/>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row>
    <row r="166" spans="7:205" ht="20.100000000000001" customHeight="1">
      <c r="G166" s="38"/>
      <c r="H166" s="38"/>
      <c r="I166" s="38"/>
      <c r="J166" s="38"/>
      <c r="K166" s="38"/>
      <c r="L166" s="38"/>
      <c r="M166" s="38"/>
      <c r="N166" s="38"/>
      <c r="O166" s="38"/>
      <c r="P166" s="38"/>
      <c r="Q166" s="38"/>
      <c r="R166" s="38"/>
      <c r="S166" s="38"/>
      <c r="T166" s="38"/>
      <c r="U166" s="38"/>
      <c r="V166" s="38"/>
      <c r="W166" s="38"/>
      <c r="X166" s="38"/>
      <c r="Y166" s="38"/>
      <c r="Z166" s="38"/>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row>
    <row r="167" spans="7:205" ht="20.100000000000001" customHeight="1">
      <c r="G167" s="38"/>
      <c r="H167" s="38"/>
      <c r="I167" s="38"/>
      <c r="J167" s="38"/>
      <c r="K167" s="38"/>
      <c r="L167" s="38"/>
      <c r="M167" s="38"/>
      <c r="N167" s="38"/>
      <c r="O167" s="38"/>
      <c r="P167" s="38"/>
      <c r="Q167" s="38"/>
      <c r="R167" s="38"/>
      <c r="S167" s="38"/>
      <c r="T167" s="38"/>
      <c r="U167" s="38"/>
      <c r="V167" s="38"/>
      <c r="W167" s="38"/>
      <c r="X167" s="38"/>
      <c r="Y167" s="38"/>
      <c r="Z167" s="38"/>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row>
    <row r="168" spans="7:205" ht="20.100000000000001" customHeight="1">
      <c r="G168" s="38"/>
      <c r="H168" s="38"/>
      <c r="I168" s="38"/>
      <c r="J168" s="38"/>
      <c r="K168" s="38"/>
      <c r="L168" s="38"/>
      <c r="M168" s="38"/>
      <c r="N168" s="38"/>
      <c r="O168" s="38"/>
      <c r="P168" s="38"/>
      <c r="Q168" s="38"/>
      <c r="R168" s="38"/>
      <c r="S168" s="38"/>
      <c r="T168" s="38"/>
      <c r="U168" s="38"/>
      <c r="V168" s="38"/>
      <c r="W168" s="38"/>
      <c r="X168" s="38"/>
      <c r="Y168" s="38"/>
      <c r="Z168" s="38"/>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row>
    <row r="169" spans="7:205" ht="20.100000000000001" customHeight="1">
      <c r="G169" s="38"/>
      <c r="H169" s="38"/>
      <c r="I169" s="38"/>
      <c r="J169" s="38"/>
      <c r="K169" s="38"/>
      <c r="L169" s="38"/>
      <c r="M169" s="38"/>
      <c r="N169" s="38"/>
      <c r="O169" s="38"/>
      <c r="P169" s="38"/>
      <c r="Q169" s="38"/>
      <c r="R169" s="38"/>
      <c r="S169" s="38"/>
      <c r="T169" s="38"/>
      <c r="U169" s="38"/>
      <c r="V169" s="38"/>
      <c r="W169" s="38"/>
      <c r="X169" s="38"/>
      <c r="Y169" s="38"/>
      <c r="Z169" s="38"/>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row>
    <row r="170" spans="7:205" ht="20.100000000000001" customHeight="1">
      <c r="G170" s="38"/>
      <c r="H170" s="38"/>
      <c r="I170" s="38"/>
      <c r="J170" s="38"/>
      <c r="K170" s="38"/>
      <c r="L170" s="38"/>
      <c r="M170" s="38"/>
      <c r="N170" s="38"/>
      <c r="O170" s="38"/>
      <c r="P170" s="38"/>
      <c r="Q170" s="38"/>
      <c r="R170" s="38"/>
      <c r="S170" s="38"/>
      <c r="T170" s="38"/>
      <c r="U170" s="38"/>
      <c r="V170" s="38"/>
      <c r="W170" s="38"/>
      <c r="X170" s="38"/>
      <c r="Y170" s="38"/>
      <c r="Z170" s="38"/>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row>
    <row r="171" spans="7:205" ht="20.100000000000001" customHeight="1">
      <c r="G171" s="38"/>
      <c r="H171" s="38"/>
      <c r="I171" s="38"/>
      <c r="J171" s="38"/>
      <c r="K171" s="38"/>
      <c r="L171" s="38"/>
      <c r="M171" s="38"/>
      <c r="N171" s="38"/>
      <c r="O171" s="38"/>
      <c r="P171" s="38"/>
      <c r="Q171" s="38"/>
      <c r="R171" s="38"/>
      <c r="S171" s="38"/>
      <c r="T171" s="38"/>
      <c r="U171" s="38"/>
      <c r="V171" s="38"/>
      <c r="W171" s="38"/>
      <c r="X171" s="38"/>
      <c r="Y171" s="38"/>
      <c r="Z171" s="38"/>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row>
    <row r="172" spans="7:205" ht="20.100000000000001" customHeight="1">
      <c r="G172" s="38"/>
      <c r="H172" s="38"/>
      <c r="I172" s="38"/>
      <c r="J172" s="38"/>
      <c r="K172" s="38"/>
      <c r="L172" s="38"/>
      <c r="M172" s="38"/>
      <c r="N172" s="38"/>
      <c r="O172" s="38"/>
      <c r="P172" s="38"/>
      <c r="Q172" s="38"/>
      <c r="R172" s="38"/>
      <c r="S172" s="38"/>
      <c r="T172" s="38"/>
      <c r="U172" s="38"/>
      <c r="V172" s="38"/>
      <c r="W172" s="38"/>
      <c r="X172" s="38"/>
      <c r="Y172" s="38"/>
      <c r="Z172" s="38"/>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row>
    <row r="173" spans="7:205" ht="20.100000000000001" customHeight="1">
      <c r="G173" s="38"/>
      <c r="H173" s="38"/>
      <c r="I173" s="38"/>
      <c r="J173" s="38"/>
      <c r="K173" s="38"/>
      <c r="L173" s="38"/>
      <c r="M173" s="38"/>
      <c r="N173" s="38"/>
      <c r="O173" s="38"/>
      <c r="P173" s="38"/>
      <c r="Q173" s="38"/>
      <c r="R173" s="38"/>
      <c r="S173" s="38"/>
      <c r="T173" s="38"/>
      <c r="U173" s="38"/>
      <c r="V173" s="38"/>
      <c r="W173" s="38"/>
      <c r="X173" s="38"/>
      <c r="Y173" s="38"/>
      <c r="Z173" s="38"/>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row>
    <row r="174" spans="7:205" ht="20.100000000000001" customHeight="1">
      <c r="G174" s="38"/>
      <c r="H174" s="38"/>
      <c r="I174" s="38"/>
      <c r="J174" s="38"/>
      <c r="K174" s="38"/>
      <c r="L174" s="38"/>
      <c r="M174" s="38"/>
      <c r="N174" s="38"/>
      <c r="O174" s="38"/>
      <c r="P174" s="38"/>
      <c r="Q174" s="38"/>
      <c r="R174" s="38"/>
      <c r="S174" s="38"/>
      <c r="T174" s="38"/>
      <c r="U174" s="38"/>
      <c r="V174" s="38"/>
      <c r="W174" s="38"/>
      <c r="X174" s="38"/>
      <c r="Y174" s="38"/>
      <c r="Z174" s="38"/>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row>
    <row r="175" spans="7:205" ht="20.100000000000001" customHeight="1">
      <c r="G175" s="38"/>
      <c r="H175" s="38"/>
      <c r="I175" s="38"/>
      <c r="J175" s="38"/>
      <c r="K175" s="38"/>
      <c r="L175" s="38"/>
      <c r="M175" s="38"/>
      <c r="N175" s="38"/>
      <c r="O175" s="38"/>
      <c r="P175" s="38"/>
      <c r="Q175" s="38"/>
      <c r="R175" s="38"/>
      <c r="S175" s="38"/>
      <c r="T175" s="38"/>
      <c r="U175" s="38"/>
      <c r="V175" s="38"/>
      <c r="W175" s="38"/>
      <c r="X175" s="38"/>
      <c r="Y175" s="38"/>
      <c r="Z175" s="38"/>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row>
    <row r="176" spans="7:205" ht="20.100000000000001" customHeight="1">
      <c r="G176" s="38"/>
      <c r="H176" s="38"/>
      <c r="I176" s="38"/>
      <c r="J176" s="38"/>
      <c r="K176" s="38"/>
      <c r="L176" s="38"/>
      <c r="M176" s="38"/>
      <c r="N176" s="38"/>
      <c r="O176" s="38"/>
      <c r="P176" s="38"/>
      <c r="Q176" s="38"/>
      <c r="R176" s="38"/>
      <c r="S176" s="38"/>
      <c r="T176" s="38"/>
      <c r="U176" s="38"/>
      <c r="V176" s="38"/>
      <c r="W176" s="38"/>
      <c r="X176" s="38"/>
      <c r="Y176" s="38"/>
      <c r="Z176" s="38"/>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row>
    <row r="177" spans="7:205" ht="20.100000000000001" customHeight="1">
      <c r="G177" s="38"/>
      <c r="H177" s="38"/>
      <c r="I177" s="38"/>
      <c r="J177" s="38"/>
      <c r="K177" s="38"/>
      <c r="L177" s="38"/>
      <c r="M177" s="38"/>
      <c r="N177" s="38"/>
      <c r="O177" s="38"/>
      <c r="P177" s="38"/>
      <c r="Q177" s="38"/>
      <c r="R177" s="38"/>
      <c r="S177" s="38"/>
      <c r="T177" s="38"/>
      <c r="U177" s="38"/>
      <c r="V177" s="38"/>
      <c r="W177" s="38"/>
      <c r="X177" s="38"/>
      <c r="Y177" s="38"/>
      <c r="Z177" s="38"/>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row>
    <row r="178" spans="7:205" ht="20.100000000000001" customHeight="1">
      <c r="G178" s="38"/>
      <c r="H178" s="38"/>
      <c r="I178" s="38"/>
      <c r="J178" s="38"/>
      <c r="K178" s="38"/>
      <c r="L178" s="38"/>
      <c r="M178" s="38"/>
      <c r="N178" s="38"/>
      <c r="O178" s="38"/>
      <c r="P178" s="38"/>
      <c r="Q178" s="38"/>
      <c r="R178" s="38"/>
      <c r="S178" s="38"/>
      <c r="T178" s="38"/>
      <c r="U178" s="38"/>
      <c r="V178" s="38"/>
      <c r="W178" s="38"/>
      <c r="X178" s="38"/>
      <c r="Y178" s="38"/>
      <c r="Z178" s="38"/>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row>
    <row r="179" spans="7:205" ht="20.100000000000001" customHeight="1">
      <c r="G179" s="38"/>
      <c r="H179" s="38"/>
      <c r="I179" s="38"/>
      <c r="J179" s="38"/>
      <c r="K179" s="38"/>
      <c r="L179" s="38"/>
      <c r="M179" s="38"/>
      <c r="N179" s="38"/>
      <c r="O179" s="38"/>
      <c r="P179" s="38"/>
      <c r="Q179" s="38"/>
      <c r="R179" s="38"/>
      <c r="S179" s="38"/>
      <c r="T179" s="38"/>
      <c r="U179" s="38"/>
      <c r="V179" s="38"/>
      <c r="W179" s="38"/>
      <c r="X179" s="38"/>
      <c r="Y179" s="38"/>
      <c r="Z179" s="38"/>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row>
    <row r="180" spans="7:205" ht="20.100000000000001" customHeight="1">
      <c r="G180" s="38"/>
      <c r="H180" s="38"/>
      <c r="I180" s="38"/>
      <c r="J180" s="38"/>
      <c r="K180" s="38"/>
      <c r="L180" s="38"/>
      <c r="M180" s="38"/>
      <c r="N180" s="38"/>
      <c r="O180" s="38"/>
      <c r="P180" s="38"/>
      <c r="Q180" s="38"/>
      <c r="R180" s="38"/>
      <c r="S180" s="38"/>
      <c r="T180" s="38"/>
      <c r="U180" s="38"/>
      <c r="V180" s="38"/>
      <c r="W180" s="38"/>
      <c r="X180" s="38"/>
      <c r="Y180" s="38"/>
      <c r="Z180" s="38"/>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row>
    <row r="181" spans="7:205" ht="20.100000000000001" customHeight="1">
      <c r="G181" s="38"/>
      <c r="H181" s="38"/>
      <c r="I181" s="38"/>
      <c r="J181" s="38"/>
      <c r="K181" s="38"/>
      <c r="L181" s="38"/>
      <c r="M181" s="38"/>
      <c r="N181" s="38"/>
      <c r="O181" s="38"/>
      <c r="P181" s="38"/>
      <c r="Q181" s="38"/>
      <c r="R181" s="38"/>
      <c r="S181" s="38"/>
      <c r="T181" s="38"/>
      <c r="U181" s="38"/>
      <c r="V181" s="38"/>
      <c r="W181" s="38"/>
      <c r="X181" s="38"/>
      <c r="Y181" s="38"/>
      <c r="Z181" s="38"/>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row>
    <row r="182" spans="7:205" ht="20.100000000000001" customHeight="1">
      <c r="G182" s="38"/>
      <c r="H182" s="38"/>
      <c r="I182" s="38"/>
      <c r="J182" s="38"/>
      <c r="K182" s="38"/>
      <c r="L182" s="38"/>
      <c r="M182" s="38"/>
      <c r="N182" s="38"/>
      <c r="O182" s="38"/>
      <c r="P182" s="38"/>
      <c r="Q182" s="38"/>
      <c r="R182" s="38"/>
      <c r="S182" s="38"/>
      <c r="T182" s="38"/>
      <c r="U182" s="38"/>
      <c r="V182" s="38"/>
      <c r="W182" s="38"/>
      <c r="X182" s="38"/>
      <c r="Y182" s="38"/>
      <c r="Z182" s="38"/>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row>
    <row r="183" spans="7:205" ht="20.100000000000001" customHeight="1">
      <c r="G183" s="38"/>
      <c r="H183" s="38"/>
      <c r="I183" s="38"/>
      <c r="J183" s="38"/>
      <c r="K183" s="38"/>
      <c r="L183" s="38"/>
      <c r="M183" s="38"/>
      <c r="N183" s="38"/>
      <c r="O183" s="38"/>
      <c r="P183" s="38"/>
      <c r="Q183" s="38"/>
      <c r="R183" s="38"/>
      <c r="S183" s="38"/>
      <c r="T183" s="38"/>
      <c r="U183" s="38"/>
      <c r="V183" s="38"/>
      <c r="W183" s="38"/>
      <c r="X183" s="38"/>
      <c r="Y183" s="38"/>
      <c r="Z183" s="38"/>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row>
    <row r="184" spans="7:205" ht="20.100000000000001" customHeight="1">
      <c r="G184" s="38"/>
      <c r="H184" s="38"/>
      <c r="I184" s="38"/>
      <c r="J184" s="38"/>
      <c r="K184" s="38"/>
      <c r="L184" s="38"/>
      <c r="M184" s="38"/>
      <c r="N184" s="38"/>
      <c r="O184" s="38"/>
      <c r="P184" s="38"/>
      <c r="Q184" s="38"/>
      <c r="R184" s="38"/>
      <c r="S184" s="38"/>
      <c r="T184" s="38"/>
      <c r="U184" s="38"/>
      <c r="V184" s="38"/>
      <c r="W184" s="38"/>
      <c r="X184" s="38"/>
      <c r="Y184" s="38"/>
      <c r="Z184" s="38"/>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row>
    <row r="185" spans="7:205" ht="20.100000000000001" customHeight="1">
      <c r="G185" s="38"/>
      <c r="H185" s="38"/>
      <c r="I185" s="38"/>
      <c r="J185" s="38"/>
      <c r="K185" s="38"/>
      <c r="L185" s="38"/>
      <c r="M185" s="38"/>
      <c r="N185" s="38"/>
      <c r="O185" s="38"/>
      <c r="P185" s="38"/>
      <c r="Q185" s="38"/>
      <c r="R185" s="38"/>
      <c r="S185" s="38"/>
      <c r="T185" s="38"/>
      <c r="U185" s="38"/>
      <c r="V185" s="38"/>
      <c r="W185" s="38"/>
      <c r="X185" s="38"/>
      <c r="Y185" s="38"/>
      <c r="Z185" s="38"/>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row>
    <row r="186" spans="7:205" ht="20.100000000000001" customHeight="1">
      <c r="G186" s="38"/>
      <c r="H186" s="38"/>
      <c r="I186" s="38"/>
      <c r="J186" s="38"/>
      <c r="K186" s="38"/>
      <c r="L186" s="38"/>
      <c r="M186" s="38"/>
      <c r="N186" s="38"/>
      <c r="O186" s="38"/>
      <c r="P186" s="38"/>
      <c r="Q186" s="38"/>
      <c r="R186" s="38"/>
      <c r="S186" s="38"/>
      <c r="T186" s="38"/>
      <c r="U186" s="38"/>
      <c r="V186" s="38"/>
      <c r="W186" s="38"/>
      <c r="X186" s="38"/>
      <c r="Y186" s="38"/>
      <c r="Z186" s="38"/>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row>
    <row r="187" spans="7:205" ht="20.100000000000001" customHeight="1">
      <c r="G187" s="38"/>
      <c r="H187" s="38"/>
      <c r="I187" s="38"/>
      <c r="J187" s="38"/>
      <c r="K187" s="38"/>
      <c r="L187" s="38"/>
      <c r="M187" s="38"/>
      <c r="N187" s="38"/>
      <c r="O187" s="38"/>
      <c r="P187" s="38"/>
      <c r="Q187" s="38"/>
      <c r="R187" s="38"/>
      <c r="S187" s="38"/>
      <c r="T187" s="38"/>
      <c r="U187" s="38"/>
      <c r="V187" s="38"/>
      <c r="W187" s="38"/>
      <c r="X187" s="38"/>
      <c r="Y187" s="38"/>
      <c r="Z187" s="38"/>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row>
    <row r="188" spans="7:205" ht="20.100000000000001" customHeight="1">
      <c r="G188" s="38"/>
      <c r="H188" s="38"/>
      <c r="I188" s="38"/>
      <c r="J188" s="38"/>
      <c r="K188" s="38"/>
      <c r="L188" s="38"/>
      <c r="M188" s="38"/>
      <c r="N188" s="38"/>
      <c r="O188" s="38"/>
      <c r="P188" s="38"/>
      <c r="Q188" s="38"/>
      <c r="R188" s="38"/>
      <c r="S188" s="38"/>
      <c r="T188" s="38"/>
      <c r="U188" s="38"/>
      <c r="V188" s="38"/>
      <c r="W188" s="38"/>
      <c r="X188" s="38"/>
      <c r="Y188" s="38"/>
      <c r="Z188" s="38"/>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row>
    <row r="189" spans="7:205" ht="20.100000000000001" customHeight="1">
      <c r="G189" s="38"/>
      <c r="H189" s="38"/>
      <c r="I189" s="38"/>
      <c r="J189" s="38"/>
      <c r="K189" s="38"/>
      <c r="L189" s="38"/>
      <c r="M189" s="38"/>
      <c r="N189" s="38"/>
      <c r="O189" s="38"/>
      <c r="P189" s="38"/>
      <c r="Q189" s="38"/>
      <c r="R189" s="38"/>
      <c r="S189" s="38"/>
      <c r="T189" s="38"/>
      <c r="U189" s="38"/>
      <c r="V189" s="38"/>
      <c r="W189" s="38"/>
      <c r="X189" s="38"/>
      <c r="Y189" s="38"/>
      <c r="Z189" s="38"/>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row>
    <row r="190" spans="7:205" ht="20.100000000000001" customHeight="1">
      <c r="G190" s="38"/>
      <c r="H190" s="38"/>
      <c r="I190" s="38"/>
      <c r="J190" s="38"/>
      <c r="K190" s="38"/>
      <c r="L190" s="38"/>
      <c r="M190" s="38"/>
      <c r="N190" s="38"/>
      <c r="O190" s="38"/>
      <c r="P190" s="38"/>
      <c r="Q190" s="38"/>
      <c r="R190" s="38"/>
      <c r="S190" s="38"/>
      <c r="T190" s="38"/>
      <c r="U190" s="38"/>
      <c r="V190" s="38"/>
      <c r="W190" s="38"/>
      <c r="X190" s="38"/>
      <c r="Y190" s="38"/>
      <c r="Z190" s="38"/>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row>
    <row r="191" spans="7:205" ht="20.100000000000001" customHeight="1">
      <c r="G191" s="38"/>
      <c r="H191" s="38"/>
      <c r="I191" s="38"/>
      <c r="J191" s="38"/>
      <c r="K191" s="38"/>
      <c r="L191" s="38"/>
      <c r="M191" s="38"/>
      <c r="N191" s="38"/>
      <c r="O191" s="38"/>
      <c r="P191" s="38"/>
      <c r="Q191" s="38"/>
      <c r="R191" s="38"/>
      <c r="S191" s="38"/>
      <c r="T191" s="38"/>
      <c r="U191" s="38"/>
      <c r="V191" s="38"/>
      <c r="W191" s="38"/>
      <c r="X191" s="38"/>
      <c r="Y191" s="38"/>
      <c r="Z191" s="38"/>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row>
    <row r="192" spans="7:205" ht="20.100000000000001" customHeight="1">
      <c r="G192" s="38"/>
      <c r="H192" s="38"/>
      <c r="I192" s="38"/>
      <c r="J192" s="38"/>
      <c r="K192" s="38"/>
      <c r="L192" s="38"/>
      <c r="M192" s="38"/>
      <c r="N192" s="38"/>
      <c r="O192" s="38"/>
      <c r="P192" s="38"/>
      <c r="Q192" s="38"/>
      <c r="R192" s="38"/>
      <c r="S192" s="38"/>
      <c r="T192" s="38"/>
      <c r="U192" s="38"/>
      <c r="V192" s="38"/>
      <c r="W192" s="38"/>
      <c r="X192" s="38"/>
      <c r="Y192" s="38"/>
      <c r="Z192" s="38"/>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row>
    <row r="193" spans="7:205" ht="20.100000000000001" customHeight="1">
      <c r="G193" s="38"/>
      <c r="H193" s="38"/>
      <c r="I193" s="38"/>
      <c r="J193" s="38"/>
      <c r="K193" s="38"/>
      <c r="L193" s="38"/>
      <c r="M193" s="38"/>
      <c r="N193" s="38"/>
      <c r="O193" s="38"/>
      <c r="P193" s="38"/>
      <c r="Q193" s="38"/>
      <c r="R193" s="38"/>
      <c r="S193" s="38"/>
      <c r="T193" s="38"/>
      <c r="U193" s="38"/>
      <c r="V193" s="38"/>
      <c r="W193" s="38"/>
      <c r="X193" s="38"/>
      <c r="Y193" s="38"/>
      <c r="Z193" s="38"/>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row>
    <row r="194" spans="7:205" ht="20.100000000000001" customHeight="1">
      <c r="G194" s="38"/>
      <c r="H194" s="38"/>
      <c r="I194" s="38"/>
      <c r="J194" s="38"/>
      <c r="K194" s="38"/>
      <c r="L194" s="38"/>
      <c r="M194" s="38"/>
      <c r="N194" s="38"/>
      <c r="O194" s="38"/>
      <c r="P194" s="38"/>
      <c r="Q194" s="38"/>
      <c r="R194" s="38"/>
      <c r="S194" s="38"/>
      <c r="T194" s="38"/>
      <c r="U194" s="38"/>
      <c r="V194" s="38"/>
      <c r="W194" s="38"/>
      <c r="X194" s="38"/>
      <c r="Y194" s="38"/>
      <c r="Z194" s="38"/>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row>
    <row r="195" spans="7:205" ht="20.100000000000001" customHeight="1">
      <c r="G195" s="38"/>
      <c r="H195" s="38"/>
      <c r="I195" s="38"/>
      <c r="J195" s="38"/>
      <c r="K195" s="38"/>
      <c r="L195" s="38"/>
      <c r="M195" s="38"/>
      <c r="N195" s="38"/>
      <c r="O195" s="38"/>
      <c r="P195" s="38"/>
      <c r="Q195" s="38"/>
      <c r="R195" s="38"/>
      <c r="S195" s="38"/>
      <c r="T195" s="38"/>
      <c r="U195" s="38"/>
      <c r="V195" s="38"/>
      <c r="W195" s="38"/>
      <c r="X195" s="38"/>
      <c r="Y195" s="38"/>
      <c r="Z195" s="38"/>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row>
    <row r="196" spans="7:205" ht="20.100000000000001" customHeight="1">
      <c r="G196" s="38"/>
      <c r="H196" s="38"/>
      <c r="I196" s="38"/>
      <c r="J196" s="38"/>
      <c r="K196" s="38"/>
      <c r="L196" s="38"/>
      <c r="M196" s="38"/>
      <c r="N196" s="38"/>
      <c r="O196" s="38"/>
      <c r="P196" s="38"/>
      <c r="Q196" s="38"/>
      <c r="R196" s="38"/>
      <c r="S196" s="38"/>
      <c r="T196" s="38"/>
      <c r="U196" s="38"/>
      <c r="V196" s="38"/>
      <c r="W196" s="38"/>
      <c r="X196" s="38"/>
      <c r="Y196" s="38"/>
      <c r="Z196" s="38"/>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row>
    <row r="197" spans="7:205" ht="20.100000000000001" customHeight="1">
      <c r="G197" s="38"/>
      <c r="H197" s="38"/>
      <c r="I197" s="38"/>
      <c r="J197" s="38"/>
      <c r="K197" s="38"/>
      <c r="L197" s="38"/>
      <c r="M197" s="38"/>
      <c r="N197" s="38"/>
      <c r="O197" s="38"/>
      <c r="P197" s="38"/>
      <c r="Q197" s="38"/>
      <c r="R197" s="38"/>
      <c r="S197" s="38"/>
      <c r="T197" s="38"/>
      <c r="U197" s="38"/>
      <c r="V197" s="38"/>
      <c r="W197" s="38"/>
      <c r="X197" s="38"/>
      <c r="Y197" s="38"/>
      <c r="Z197" s="38"/>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row>
    <row r="198" spans="7:205" ht="20.100000000000001" customHeight="1">
      <c r="G198" s="38"/>
      <c r="H198" s="38"/>
      <c r="I198" s="38"/>
      <c r="J198" s="38"/>
      <c r="K198" s="38"/>
      <c r="L198" s="38"/>
      <c r="M198" s="38"/>
      <c r="N198" s="38"/>
      <c r="O198" s="38"/>
      <c r="P198" s="38"/>
      <c r="Q198" s="38"/>
      <c r="R198" s="38"/>
      <c r="S198" s="38"/>
      <c r="T198" s="38"/>
      <c r="U198" s="38"/>
      <c r="V198" s="38"/>
      <c r="W198" s="38"/>
      <c r="X198" s="38"/>
      <c r="Y198" s="38"/>
      <c r="Z198" s="38"/>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row>
    <row r="199" spans="7:205" ht="20.100000000000001" customHeight="1">
      <c r="G199" s="38"/>
      <c r="H199" s="38"/>
      <c r="I199" s="38"/>
      <c r="J199" s="38"/>
      <c r="K199" s="38"/>
      <c r="L199" s="38"/>
      <c r="M199" s="38"/>
      <c r="N199" s="38"/>
      <c r="O199" s="38"/>
      <c r="P199" s="38"/>
      <c r="Q199" s="38"/>
      <c r="R199" s="38"/>
      <c r="S199" s="38"/>
      <c r="T199" s="38"/>
      <c r="U199" s="38"/>
      <c r="V199" s="38"/>
      <c r="W199" s="38"/>
      <c r="X199" s="38"/>
      <c r="Y199" s="38"/>
      <c r="Z199" s="38"/>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row>
    <row r="200" spans="7:205" ht="20.100000000000001" customHeight="1">
      <c r="G200" s="38"/>
      <c r="H200" s="38"/>
      <c r="I200" s="38"/>
      <c r="J200" s="38"/>
      <c r="K200" s="38"/>
      <c r="L200" s="38"/>
      <c r="M200" s="38"/>
      <c r="N200" s="38"/>
      <c r="O200" s="38"/>
      <c r="P200" s="38"/>
      <c r="Q200" s="38"/>
      <c r="R200" s="38"/>
      <c r="S200" s="38"/>
      <c r="T200" s="38"/>
      <c r="U200" s="38"/>
      <c r="V200" s="38"/>
      <c r="W200" s="38"/>
      <c r="X200" s="38"/>
      <c r="Y200" s="38"/>
      <c r="Z200" s="38"/>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row>
    <row r="201" spans="7:205" ht="20.100000000000001" customHeight="1">
      <c r="G201" s="38"/>
      <c r="H201" s="38"/>
      <c r="I201" s="38"/>
      <c r="J201" s="38"/>
      <c r="K201" s="38"/>
      <c r="L201" s="38"/>
      <c r="M201" s="38"/>
      <c r="N201" s="38"/>
      <c r="O201" s="38"/>
      <c r="P201" s="38"/>
      <c r="Q201" s="38"/>
      <c r="R201" s="38"/>
      <c r="S201" s="38"/>
      <c r="T201" s="38"/>
      <c r="U201" s="38"/>
      <c r="V201" s="38"/>
      <c r="W201" s="38"/>
      <c r="X201" s="38"/>
      <c r="Y201" s="38"/>
      <c r="Z201" s="38"/>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row>
    <row r="202" spans="7:205" ht="20.100000000000001" customHeight="1">
      <c r="G202" s="38"/>
      <c r="H202" s="38"/>
      <c r="I202" s="38"/>
      <c r="J202" s="38"/>
      <c r="K202" s="38"/>
      <c r="L202" s="38"/>
      <c r="M202" s="38"/>
      <c r="N202" s="38"/>
      <c r="O202" s="38"/>
      <c r="P202" s="38"/>
      <c r="Q202" s="38"/>
      <c r="R202" s="38"/>
      <c r="S202" s="38"/>
      <c r="T202" s="38"/>
      <c r="U202" s="38"/>
      <c r="V202" s="38"/>
      <c r="W202" s="38"/>
      <c r="X202" s="38"/>
      <c r="Y202" s="38"/>
      <c r="Z202" s="38"/>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row>
    <row r="203" spans="7:205" ht="20.100000000000001" customHeight="1">
      <c r="G203" s="38"/>
      <c r="H203" s="38"/>
      <c r="I203" s="38"/>
      <c r="J203" s="38"/>
      <c r="K203" s="38"/>
      <c r="L203" s="38"/>
      <c r="M203" s="38"/>
      <c r="N203" s="38"/>
      <c r="O203" s="38"/>
      <c r="P203" s="38"/>
      <c r="Q203" s="38"/>
      <c r="R203" s="38"/>
      <c r="S203" s="38"/>
      <c r="T203" s="38"/>
      <c r="U203" s="38"/>
      <c r="V203" s="38"/>
      <c r="W203" s="38"/>
      <c r="X203" s="38"/>
      <c r="Y203" s="38"/>
      <c r="Z203" s="38"/>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row>
    <row r="204" spans="7:205" ht="20.100000000000001" customHeight="1">
      <c r="G204" s="38"/>
      <c r="H204" s="38"/>
      <c r="I204" s="38"/>
      <c r="J204" s="38"/>
      <c r="K204" s="38"/>
      <c r="L204" s="38"/>
      <c r="M204" s="38"/>
      <c r="N204" s="38"/>
      <c r="O204" s="38"/>
      <c r="P204" s="38"/>
      <c r="Q204" s="38"/>
      <c r="R204" s="38"/>
      <c r="S204" s="38"/>
      <c r="T204" s="38"/>
      <c r="U204" s="38"/>
      <c r="V204" s="38"/>
      <c r="W204" s="38"/>
      <c r="X204" s="38"/>
      <c r="Y204" s="38"/>
      <c r="Z204" s="38"/>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row>
    <row r="205" spans="7:205" ht="20.100000000000001" customHeight="1">
      <c r="G205" s="38"/>
      <c r="H205" s="38"/>
      <c r="I205" s="38"/>
      <c r="J205" s="38"/>
      <c r="K205" s="38"/>
      <c r="L205" s="38"/>
      <c r="M205" s="38"/>
      <c r="N205" s="38"/>
      <c r="O205" s="38"/>
      <c r="P205" s="38"/>
      <c r="Q205" s="38"/>
      <c r="R205" s="38"/>
      <c r="S205" s="38"/>
      <c r="T205" s="38"/>
      <c r="U205" s="38"/>
      <c r="V205" s="38"/>
      <c r="W205" s="38"/>
      <c r="X205" s="38"/>
      <c r="Y205" s="38"/>
      <c r="Z205" s="38"/>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row>
    <row r="206" spans="7:205" ht="20.100000000000001" customHeight="1">
      <c r="G206" s="38"/>
      <c r="H206" s="38"/>
      <c r="I206" s="38"/>
      <c r="J206" s="38"/>
      <c r="K206" s="38"/>
      <c r="L206" s="38"/>
      <c r="M206" s="38"/>
      <c r="N206" s="38"/>
      <c r="O206" s="38"/>
      <c r="P206" s="38"/>
      <c r="Q206" s="38"/>
      <c r="R206" s="38"/>
      <c r="S206" s="38"/>
      <c r="T206" s="38"/>
      <c r="U206" s="38"/>
      <c r="V206" s="38"/>
      <c r="W206" s="38"/>
      <c r="X206" s="38"/>
      <c r="Y206" s="38"/>
      <c r="Z206" s="38"/>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row>
    <row r="207" spans="7:205" ht="20.100000000000001" customHeight="1">
      <c r="G207" s="38"/>
      <c r="H207" s="38"/>
      <c r="I207" s="38"/>
      <c r="J207" s="38"/>
      <c r="K207" s="38"/>
      <c r="L207" s="38"/>
      <c r="M207" s="38"/>
      <c r="N207" s="38"/>
      <c r="O207" s="38"/>
      <c r="P207" s="38"/>
      <c r="Q207" s="38"/>
      <c r="R207" s="38"/>
      <c r="S207" s="38"/>
      <c r="T207" s="38"/>
      <c r="U207" s="38"/>
      <c r="V207" s="38"/>
      <c r="W207" s="38"/>
      <c r="X207" s="38"/>
      <c r="Y207" s="38"/>
      <c r="Z207" s="38"/>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row>
    <row r="208" spans="7:205" ht="20.100000000000001" customHeight="1">
      <c r="G208" s="38"/>
      <c r="H208" s="38"/>
      <c r="I208" s="38"/>
      <c r="J208" s="38"/>
      <c r="K208" s="38"/>
      <c r="L208" s="38"/>
      <c r="M208" s="38"/>
      <c r="N208" s="38"/>
      <c r="O208" s="38"/>
      <c r="P208" s="38"/>
      <c r="Q208" s="38"/>
      <c r="R208" s="38"/>
      <c r="S208" s="38"/>
      <c r="T208" s="38"/>
      <c r="U208" s="38"/>
      <c r="V208" s="38"/>
      <c r="W208" s="38"/>
      <c r="X208" s="38"/>
      <c r="Y208" s="38"/>
      <c r="Z208" s="38"/>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c r="GH208" s="40"/>
      <c r="GI208" s="40"/>
      <c r="GJ208" s="40"/>
      <c r="GK208" s="40"/>
      <c r="GL208" s="40"/>
      <c r="GM208" s="40"/>
      <c r="GN208" s="40"/>
      <c r="GO208" s="40"/>
      <c r="GP208" s="40"/>
      <c r="GQ208" s="40"/>
      <c r="GR208" s="40"/>
      <c r="GS208" s="40"/>
      <c r="GT208" s="40"/>
      <c r="GU208" s="40"/>
      <c r="GV208" s="40"/>
      <c r="GW208" s="40"/>
    </row>
    <row r="209" spans="7:205" ht="20.100000000000001" customHeight="1">
      <c r="G209" s="38"/>
      <c r="H209" s="38"/>
      <c r="I209" s="38"/>
      <c r="J209" s="38"/>
      <c r="K209" s="38"/>
      <c r="L209" s="38"/>
      <c r="M209" s="38"/>
      <c r="N209" s="38"/>
      <c r="O209" s="38"/>
      <c r="P209" s="38"/>
      <c r="Q209" s="38"/>
      <c r="R209" s="38"/>
      <c r="S209" s="38"/>
      <c r="T209" s="38"/>
      <c r="U209" s="38"/>
      <c r="V209" s="38"/>
      <c r="W209" s="38"/>
      <c r="X209" s="38"/>
      <c r="Y209" s="38"/>
      <c r="Z209" s="38"/>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c r="GH209" s="40"/>
      <c r="GI209" s="40"/>
      <c r="GJ209" s="40"/>
      <c r="GK209" s="40"/>
      <c r="GL209" s="40"/>
      <c r="GM209" s="40"/>
      <c r="GN209" s="40"/>
      <c r="GO209" s="40"/>
      <c r="GP209" s="40"/>
      <c r="GQ209" s="40"/>
      <c r="GR209" s="40"/>
      <c r="GS209" s="40"/>
      <c r="GT209" s="40"/>
      <c r="GU209" s="40"/>
      <c r="GV209" s="40"/>
      <c r="GW209" s="40"/>
    </row>
    <row r="210" spans="7:205" ht="20.100000000000001" customHeight="1">
      <c r="G210" s="38"/>
      <c r="H210" s="38"/>
      <c r="I210" s="38"/>
      <c r="J210" s="38"/>
      <c r="K210" s="38"/>
      <c r="L210" s="38"/>
      <c r="M210" s="38"/>
      <c r="N210" s="38"/>
      <c r="O210" s="38"/>
      <c r="P210" s="38"/>
      <c r="Q210" s="38"/>
      <c r="R210" s="38"/>
      <c r="S210" s="38"/>
      <c r="T210" s="38"/>
      <c r="U210" s="38"/>
      <c r="V210" s="38"/>
      <c r="W210" s="38"/>
      <c r="X210" s="38"/>
      <c r="Y210" s="38"/>
      <c r="Z210" s="38"/>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c r="GH210" s="40"/>
      <c r="GI210" s="40"/>
      <c r="GJ210" s="40"/>
      <c r="GK210" s="40"/>
      <c r="GL210" s="40"/>
      <c r="GM210" s="40"/>
      <c r="GN210" s="40"/>
      <c r="GO210" s="40"/>
      <c r="GP210" s="40"/>
      <c r="GQ210" s="40"/>
      <c r="GR210" s="40"/>
      <c r="GS210" s="40"/>
      <c r="GT210" s="40"/>
      <c r="GU210" s="40"/>
      <c r="GV210" s="40"/>
      <c r="GW210" s="40"/>
    </row>
    <row r="211" spans="7:205" ht="20.100000000000001" customHeight="1">
      <c r="G211" s="38"/>
      <c r="H211" s="38"/>
      <c r="I211" s="38"/>
      <c r="J211" s="38"/>
      <c r="K211" s="38"/>
      <c r="L211" s="38"/>
      <c r="M211" s="38"/>
      <c r="N211" s="38"/>
      <c r="O211" s="38"/>
      <c r="P211" s="38"/>
      <c r="Q211" s="38"/>
      <c r="R211" s="38"/>
      <c r="S211" s="38"/>
      <c r="T211" s="38"/>
      <c r="U211" s="38"/>
      <c r="V211" s="38"/>
      <c r="W211" s="38"/>
      <c r="X211" s="38"/>
      <c r="Y211" s="38"/>
      <c r="Z211" s="38"/>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c r="GH211" s="40"/>
      <c r="GI211" s="40"/>
      <c r="GJ211" s="40"/>
      <c r="GK211" s="40"/>
      <c r="GL211" s="40"/>
      <c r="GM211" s="40"/>
      <c r="GN211" s="40"/>
      <c r="GO211" s="40"/>
      <c r="GP211" s="40"/>
      <c r="GQ211" s="40"/>
      <c r="GR211" s="40"/>
      <c r="GS211" s="40"/>
      <c r="GT211" s="40"/>
      <c r="GU211" s="40"/>
      <c r="GV211" s="40"/>
      <c r="GW211" s="40"/>
    </row>
    <row r="212" spans="7:205" ht="20.100000000000001" customHeight="1">
      <c r="G212" s="38"/>
      <c r="H212" s="38"/>
      <c r="I212" s="38"/>
      <c r="J212" s="38"/>
      <c r="K212" s="38"/>
      <c r="L212" s="38"/>
      <c r="M212" s="38"/>
      <c r="N212" s="38"/>
      <c r="O212" s="38"/>
      <c r="P212" s="38"/>
      <c r="Q212" s="38"/>
      <c r="R212" s="38"/>
      <c r="S212" s="38"/>
      <c r="T212" s="38"/>
      <c r="U212" s="38"/>
      <c r="V212" s="38"/>
      <c r="W212" s="38"/>
      <c r="X212" s="38"/>
      <c r="Y212" s="38"/>
      <c r="Z212" s="38"/>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c r="GH212" s="40"/>
      <c r="GI212" s="40"/>
      <c r="GJ212" s="40"/>
      <c r="GK212" s="40"/>
      <c r="GL212" s="40"/>
      <c r="GM212" s="40"/>
      <c r="GN212" s="40"/>
      <c r="GO212" s="40"/>
      <c r="GP212" s="40"/>
      <c r="GQ212" s="40"/>
      <c r="GR212" s="40"/>
      <c r="GS212" s="40"/>
      <c r="GT212" s="40"/>
      <c r="GU212" s="40"/>
      <c r="GV212" s="40"/>
      <c r="GW212" s="40"/>
    </row>
    <row r="213" spans="7:205" ht="20.100000000000001" customHeight="1">
      <c r="G213" s="38"/>
      <c r="H213" s="38"/>
      <c r="I213" s="38"/>
      <c r="J213" s="38"/>
      <c r="K213" s="38"/>
      <c r="L213" s="38"/>
      <c r="M213" s="38"/>
      <c r="N213" s="38"/>
      <c r="O213" s="38"/>
      <c r="P213" s="38"/>
      <c r="Q213" s="38"/>
      <c r="R213" s="38"/>
      <c r="S213" s="38"/>
      <c r="T213" s="38"/>
      <c r="U213" s="38"/>
      <c r="V213" s="38"/>
      <c r="W213" s="38"/>
      <c r="X213" s="38"/>
      <c r="Y213" s="38"/>
      <c r="Z213" s="38"/>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c r="GH213" s="40"/>
      <c r="GI213" s="40"/>
      <c r="GJ213" s="40"/>
      <c r="GK213" s="40"/>
      <c r="GL213" s="40"/>
      <c r="GM213" s="40"/>
      <c r="GN213" s="40"/>
      <c r="GO213" s="40"/>
      <c r="GP213" s="40"/>
      <c r="GQ213" s="40"/>
      <c r="GR213" s="40"/>
      <c r="GS213" s="40"/>
      <c r="GT213" s="40"/>
      <c r="GU213" s="40"/>
      <c r="GV213" s="40"/>
      <c r="GW213" s="40"/>
    </row>
    <row r="214" spans="7:205" ht="20.100000000000001" customHeight="1">
      <c r="G214" s="38"/>
      <c r="H214" s="38"/>
      <c r="I214" s="38"/>
      <c r="J214" s="38"/>
      <c r="K214" s="38"/>
      <c r="L214" s="38"/>
      <c r="M214" s="38"/>
      <c r="N214" s="38"/>
      <c r="O214" s="38"/>
      <c r="P214" s="38"/>
      <c r="Q214" s="38"/>
      <c r="R214" s="38"/>
      <c r="S214" s="38"/>
      <c r="T214" s="38"/>
      <c r="U214" s="38"/>
      <c r="V214" s="38"/>
      <c r="W214" s="38"/>
      <c r="X214" s="38"/>
      <c r="Y214" s="38"/>
      <c r="Z214" s="38"/>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c r="GH214" s="40"/>
      <c r="GI214" s="40"/>
      <c r="GJ214" s="40"/>
      <c r="GK214" s="40"/>
      <c r="GL214" s="40"/>
      <c r="GM214" s="40"/>
      <c r="GN214" s="40"/>
      <c r="GO214" s="40"/>
      <c r="GP214" s="40"/>
      <c r="GQ214" s="40"/>
      <c r="GR214" s="40"/>
      <c r="GS214" s="40"/>
      <c r="GT214" s="40"/>
      <c r="GU214" s="40"/>
      <c r="GV214" s="40"/>
      <c r="GW214" s="40"/>
    </row>
    <row r="215" spans="7:205" ht="20.100000000000001" customHeight="1">
      <c r="G215" s="38"/>
      <c r="H215" s="38"/>
      <c r="I215" s="38"/>
      <c r="J215" s="38"/>
      <c r="K215" s="38"/>
      <c r="L215" s="38"/>
      <c r="M215" s="38"/>
      <c r="N215" s="38"/>
      <c r="O215" s="38"/>
      <c r="P215" s="38"/>
      <c r="Q215" s="38"/>
      <c r="R215" s="38"/>
      <c r="S215" s="38"/>
      <c r="T215" s="38"/>
      <c r="U215" s="38"/>
      <c r="V215" s="38"/>
      <c r="W215" s="38"/>
      <c r="X215" s="38"/>
      <c r="Y215" s="38"/>
      <c r="Z215" s="38"/>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c r="GH215" s="40"/>
      <c r="GI215" s="40"/>
      <c r="GJ215" s="40"/>
      <c r="GK215" s="40"/>
      <c r="GL215" s="40"/>
      <c r="GM215" s="40"/>
      <c r="GN215" s="40"/>
      <c r="GO215" s="40"/>
      <c r="GP215" s="40"/>
      <c r="GQ215" s="40"/>
      <c r="GR215" s="40"/>
      <c r="GS215" s="40"/>
      <c r="GT215" s="40"/>
      <c r="GU215" s="40"/>
      <c r="GV215" s="40"/>
      <c r="GW215" s="40"/>
    </row>
  </sheetData>
  <sheetProtection algorithmName="SHA-512" hashValue="xEy4E2WWP6psp32X+YeBzzSBUZ/zLTkazQTWCVONKTHS2EOsnnQeADITOokRNKhXDYL/kA0jSy2sP9IA6nR4CQ==" saltValue="KAcRrOyGyjNq4Y9IlOQG5A==" spinCount="100000" sheet="1" objects="1" scenarios="1"/>
  <mergeCells count="3">
    <mergeCell ref="B2:F2"/>
    <mergeCell ref="B4:F4"/>
    <mergeCell ref="B26:E27"/>
  </mergeCells>
  <hyperlinks>
    <hyperlink ref="B18" location="'1 FR B'!A1" tooltip="Calculez-le vous-même !" display="} Cliquez ici" xr:uid="{EF3DF315-817C-423A-A3EC-4128E22B0C18}"/>
    <hyperlink ref="F21" r:id="rId1" tooltip="Contactez la rédaction" xr:uid="{7F8EF4AA-304D-4FFA-BA2A-11A905981280}"/>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3642-D3FD-4AFE-B073-D36E67AAA681}">
  <sheetPr>
    <tabColor theme="8" tint="0.79998168889431442"/>
  </sheetPr>
  <dimension ref="A1:I24"/>
  <sheetViews>
    <sheetView showGridLines="0" showRowColHeaders="0" zoomScaleNormal="100" workbookViewId="0"/>
  </sheetViews>
  <sheetFormatPr defaultColWidth="9.140625" defaultRowHeight="15.95" customHeight="1"/>
  <cols>
    <col min="1" max="1" width="5.7109375" style="11" customWidth="1"/>
    <col min="2" max="2" width="27.85546875" style="11" customWidth="1"/>
    <col min="3" max="3" width="21.5703125" style="11" customWidth="1"/>
    <col min="4" max="4" width="54.28515625" style="11" customWidth="1"/>
    <col min="5" max="9" width="5.7109375" style="11" customWidth="1"/>
    <col min="10" max="10" width="10.42578125" style="11" bestFit="1" customWidth="1"/>
    <col min="11" max="16384" width="9.140625" style="11"/>
  </cols>
  <sheetData>
    <row r="1" spans="2:9" ht="15.95" customHeight="1" thickBot="1"/>
    <row r="2" spans="2:9" ht="30" customHeight="1" thickBot="1">
      <c r="B2" s="161" t="s">
        <v>72</v>
      </c>
      <c r="C2" s="161"/>
      <c r="D2" s="161"/>
      <c r="F2" s="5" t="s">
        <v>0</v>
      </c>
      <c r="G2" s="6" t="s">
        <v>1</v>
      </c>
      <c r="H2" s="7" t="s">
        <v>2</v>
      </c>
      <c r="I2" s="7" t="s">
        <v>3</v>
      </c>
    </row>
    <row r="3" spans="2:9" ht="15.95" customHeight="1">
      <c r="B3" s="2"/>
      <c r="C3" s="2"/>
      <c r="D3" s="1"/>
      <c r="F3" s="8"/>
      <c r="G3" s="8"/>
      <c r="H3" s="8"/>
      <c r="I3" s="8"/>
    </row>
    <row r="4" spans="2:9" ht="15.95" customHeight="1">
      <c r="B4" s="35" t="s">
        <v>73</v>
      </c>
      <c r="C4" s="2"/>
      <c r="D4" s="1"/>
      <c r="F4" s="8"/>
      <c r="G4" s="8"/>
      <c r="H4" s="8"/>
      <c r="I4" s="8"/>
    </row>
    <row r="5" spans="2:9" ht="15.95" customHeight="1">
      <c r="B5" s="2"/>
      <c r="C5" s="2"/>
      <c r="D5" s="1"/>
      <c r="F5" s="8"/>
      <c r="G5" s="8"/>
      <c r="H5" s="8"/>
      <c r="I5" s="8"/>
    </row>
    <row r="6" spans="2:9" ht="15.95" customHeight="1">
      <c r="B6" s="99" t="s">
        <v>79</v>
      </c>
      <c r="C6" s="4"/>
      <c r="D6" s="3"/>
      <c r="F6" s="9"/>
      <c r="G6" s="9"/>
      <c r="H6" s="9"/>
      <c r="I6" s="10"/>
    </row>
    <row r="7" spans="2:9" ht="15.95" customHeight="1">
      <c r="B7" s="85" t="s">
        <v>60</v>
      </c>
      <c r="C7" s="12"/>
      <c r="D7" s="89">
        <f>calcFRB!B13</f>
        <v>1.5948</v>
      </c>
      <c r="F7" s="9"/>
      <c r="G7" s="9"/>
      <c r="H7" s="9"/>
      <c r="I7" s="10"/>
    </row>
    <row r="8" spans="2:9" ht="15.95" customHeight="1">
      <c r="B8" s="98" t="s">
        <v>89</v>
      </c>
      <c r="C8" s="12"/>
      <c r="D8" s="90">
        <f>calcFRB!B18</f>
        <v>2.75</v>
      </c>
      <c r="F8" s="9"/>
      <c r="G8" s="9"/>
      <c r="H8" s="9"/>
      <c r="I8" s="10"/>
    </row>
    <row r="9" spans="2:9" ht="15.95" customHeight="1">
      <c r="B9" s="85" t="s">
        <v>61</v>
      </c>
      <c r="C9" s="12"/>
      <c r="D9" s="90">
        <f>calcFRB!B17</f>
        <v>23.41</v>
      </c>
      <c r="F9" s="9"/>
      <c r="G9" s="9"/>
      <c r="H9" s="9"/>
      <c r="I9" s="10"/>
    </row>
    <row r="10" spans="2:9" ht="15.95" customHeight="1">
      <c r="B10" s="91" t="s">
        <v>62</v>
      </c>
      <c r="C10" s="14">
        <f>calcFRB!B14</f>
        <v>768</v>
      </c>
      <c r="D10" s="93" t="str">
        <f>"((CO2-émission x 9 EUR) - "&amp;calcFRB!B14&amp;")/12 x "&amp;$D$7&amp;" x "&amp;$D$8&amp;""</f>
        <v>((CO2-émission x 9 EUR) - 768)/12 x 1,5948 x 2,75</v>
      </c>
      <c r="F10" s="9"/>
      <c r="G10" s="9"/>
      <c r="H10" s="9"/>
      <c r="I10" s="10"/>
    </row>
    <row r="11" spans="2:9" ht="15.95" customHeight="1">
      <c r="B11" s="91" t="s">
        <v>5</v>
      </c>
      <c r="C11" s="14">
        <f>calcFRB!B15</f>
        <v>600</v>
      </c>
      <c r="D11" s="93" t="str">
        <f>"((CO2-émission x 9 EUR) - "&amp;calcFRB!B15&amp;")/12 x "&amp;$D$7&amp;" x "&amp;$D$8&amp;""</f>
        <v>((CO2-émission x 9 EUR) - 600)/12 x 1,5948 x 2,75</v>
      </c>
      <c r="F11" s="9"/>
      <c r="G11" s="9"/>
      <c r="H11" s="9"/>
      <c r="I11" s="10"/>
    </row>
    <row r="12" spans="2:9" ht="15.95" customHeight="1">
      <c r="B12" s="91" t="s">
        <v>9</v>
      </c>
      <c r="C12" s="14">
        <f>calcFRB!B16</f>
        <v>990</v>
      </c>
      <c r="D12" s="93" t="str">
        <f>"((CO2-émission x 9 EUR) - "&amp;calcFRB!B16&amp;")/12 x "&amp;$D$7&amp;" x "&amp;$D$8&amp;""</f>
        <v>((CO2-émission x 9 EUR) - 990)/12 x 1,5948 x 2,75</v>
      </c>
      <c r="F12" s="9"/>
      <c r="G12" s="9"/>
      <c r="H12" s="9"/>
      <c r="I12" s="10"/>
    </row>
    <row r="13" spans="2:9" ht="15.95" customHeight="1">
      <c r="B13" s="92" t="s">
        <v>63</v>
      </c>
      <c r="C13" s="12"/>
      <c r="D13" s="93" t="str">
        <f>calcFRB!B17&amp;" x "&amp;$D$7&amp;" x 1 = "&amp;calcFRB!$B$19</f>
        <v>23,41 x 1,5948 x 1 = 37,33</v>
      </c>
      <c r="F13" s="9"/>
      <c r="G13" s="9"/>
      <c r="H13" s="9"/>
      <c r="I13" s="10"/>
    </row>
    <row r="14" spans="2:9" ht="15.95" customHeight="1">
      <c r="D14" s="20"/>
      <c r="F14" s="9"/>
      <c r="G14" s="9"/>
      <c r="H14" s="9"/>
      <c r="I14" s="10"/>
    </row>
    <row r="15" spans="2:9" ht="15.95" customHeight="1">
      <c r="F15" s="9"/>
      <c r="G15" s="9"/>
      <c r="H15" s="9"/>
      <c r="I15" s="10"/>
    </row>
    <row r="16" spans="2:9" ht="15.95" customHeight="1">
      <c r="F16" s="9"/>
      <c r="G16" s="9"/>
      <c r="H16" s="9"/>
      <c r="I16" s="10"/>
    </row>
    <row r="17" spans="1:9" ht="15.95" customHeight="1">
      <c r="B17" s="99" t="s">
        <v>82</v>
      </c>
      <c r="F17" s="9"/>
      <c r="G17" s="9"/>
      <c r="H17" s="9"/>
      <c r="I17" s="10"/>
    </row>
    <row r="18" spans="1:9" ht="15.95" customHeight="1">
      <c r="B18" s="95" t="s">
        <v>65</v>
      </c>
      <c r="D18" s="100" t="s">
        <v>62</v>
      </c>
      <c r="F18" s="88" t="s">
        <v>1</v>
      </c>
      <c r="G18" s="9"/>
      <c r="H18" s="9"/>
      <c r="I18" s="10"/>
    </row>
    <row r="19" spans="1:9" ht="15.95" customHeight="1">
      <c r="B19" s="16" t="s">
        <v>66</v>
      </c>
      <c r="D19" s="101">
        <v>100</v>
      </c>
      <c r="F19" s="88" t="s">
        <v>1</v>
      </c>
      <c r="G19" s="9"/>
      <c r="H19" s="9"/>
      <c r="I19" s="10"/>
    </row>
    <row r="20" spans="1:9" ht="15.95" customHeight="1">
      <c r="B20" s="103" t="s">
        <v>80</v>
      </c>
      <c r="C20" s="104"/>
      <c r="D20" s="107">
        <f>IF($D$18=$B$13,calcFRB!B19,(MAX(1/12*((D19*9)-VLOOKUP($D$18,B10:C12,2,FALSE))*D8*D7,249.96/12*D7)))</f>
        <v>48.242699999999999</v>
      </c>
      <c r="F20" s="9"/>
      <c r="G20" s="9"/>
      <c r="H20" s="9"/>
      <c r="I20" s="10"/>
    </row>
    <row r="21" spans="1:9" ht="15.95" customHeight="1">
      <c r="E21" s="12"/>
      <c r="F21" s="9"/>
      <c r="G21" s="9"/>
      <c r="H21" s="9"/>
      <c r="I21" s="10"/>
    </row>
    <row r="22" spans="1:9" ht="15.95" customHeight="1">
      <c r="A22" s="9"/>
      <c r="B22" s="9"/>
      <c r="C22" s="9"/>
      <c r="D22" s="9"/>
      <c r="E22" s="9"/>
      <c r="F22" s="9"/>
      <c r="G22" s="9"/>
      <c r="H22" s="9"/>
      <c r="I22" s="10"/>
    </row>
    <row r="23" spans="1:9" ht="15.95" customHeight="1">
      <c r="B23" s="12"/>
      <c r="C23" s="12"/>
      <c r="D23" s="12"/>
      <c r="E23" s="13"/>
    </row>
    <row r="24" spans="1:9" ht="15.95" customHeight="1">
      <c r="D24" s="87"/>
    </row>
  </sheetData>
  <sheetProtection algorithmName="SHA-512" hashValue="YX2G7piPRM7f5zk/vt44+hBS0teUf2So/srDN4bz48+po4RLxcpUUxJMBg5sm0HN5av2uukh//WYe7HwBlRNzw==" saltValue="Z4bgs9j0pwf1+sMvt2eFmw==" spinCount="100000" sheet="1" objects="1" scenarios="1"/>
  <mergeCells count="1">
    <mergeCell ref="B2:D2"/>
  </mergeCells>
  <dataValidations count="1">
    <dataValidation type="list" allowBlank="1" showInputMessage="1" showErrorMessage="1" sqref="D18" xr:uid="{2B39D9F8-9901-4DCB-85AC-642BC44D9E05}">
      <formula1>$B$10:$B$13</formula1>
    </dataValidation>
  </dataValidations>
  <hyperlinks>
    <hyperlink ref="F2" location="'Home FR B'!A1" tooltip="Home" display="Ç" xr:uid="{B515EEEC-DFFC-45D7-BF00-F27A80A8E0C4}"/>
  </hyperlinks>
  <pageMargins left="0.70866141732283472" right="0.70866141732283472" top="0.74803149606299213" bottom="0.74803149606299213" header="0.31496062992125984" footer="0.31496062992125984"/>
  <pageSetup paperSize="9" orientation="portrait" horizontalDpi="4294967293" r:id="rId1"/>
  <headerFooter>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Drop Down 1">
              <controlPr defaultSize="0" autoFill="0" autoLine="0" autoPict="0">
                <anchor moveWithCells="1" sizeWithCells="1">
                  <from>
                    <xdr:col>3</xdr:col>
                    <xdr:colOff>0</xdr:colOff>
                    <xdr:row>3</xdr:row>
                    <xdr:rowOff>9525</xdr:rowOff>
                  </from>
                  <to>
                    <xdr:col>4</xdr:col>
                    <xdr:colOff>0</xdr:colOff>
                    <xdr:row>4</xdr:row>
                    <xdr:rowOff>76200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45D3-ED00-4F9A-871E-CCF8E6C1551E}">
  <sheetPr>
    <tabColor theme="8" tint="0.79998168889431442"/>
  </sheetPr>
  <dimension ref="B4:I19"/>
  <sheetViews>
    <sheetView showGridLines="0" showRowColHeaders="0" workbookViewId="0"/>
  </sheetViews>
  <sheetFormatPr defaultRowHeight="11.25"/>
  <cols>
    <col min="2" max="2" width="9" customWidth="1"/>
    <col min="3" max="3" width="36.140625" customWidth="1"/>
  </cols>
  <sheetData>
    <row r="4" spans="2:9" ht="12.75">
      <c r="B4" s="84">
        <v>1</v>
      </c>
      <c r="C4" s="21"/>
      <c r="D4" s="22"/>
      <c r="E4" s="23"/>
    </row>
    <row r="5" spans="2:9" ht="12.75">
      <c r="B5" s="81">
        <v>1</v>
      </c>
      <c r="C5" s="24" t="s">
        <v>93</v>
      </c>
      <c r="D5" s="22"/>
      <c r="E5" s="25"/>
    </row>
    <row r="6" spans="2:9" ht="12.75">
      <c r="B6" s="81">
        <v>2</v>
      </c>
      <c r="C6" s="24" t="s">
        <v>94</v>
      </c>
      <c r="D6" s="22"/>
      <c r="E6" s="23"/>
    </row>
    <row r="7" spans="2:9" ht="12.75">
      <c r="B7" s="82"/>
      <c r="C7" s="24"/>
      <c r="D7" s="22"/>
      <c r="E7" s="23"/>
    </row>
    <row r="8" spans="2:9" ht="12.75">
      <c r="B8" s="82"/>
      <c r="C8" s="24"/>
      <c r="D8" s="22"/>
      <c r="E8" s="23"/>
    </row>
    <row r="9" spans="2:9" ht="12.75">
      <c r="B9" s="82"/>
      <c r="C9" s="24"/>
      <c r="D9" s="22"/>
      <c r="E9" s="23"/>
    </row>
    <row r="10" spans="2:9" ht="12.75">
      <c r="B10" s="82"/>
      <c r="C10" s="24"/>
      <c r="D10" s="22"/>
      <c r="E10" s="23"/>
    </row>
    <row r="12" spans="2:9">
      <c r="D12" s="83">
        <v>1</v>
      </c>
      <c r="E12" s="83">
        <v>2</v>
      </c>
      <c r="F12" s="83">
        <v>3</v>
      </c>
      <c r="G12" s="83">
        <v>4</v>
      </c>
      <c r="H12" s="83">
        <v>5</v>
      </c>
      <c r="I12" s="83">
        <v>6</v>
      </c>
    </row>
    <row r="13" spans="2:9" ht="12.75">
      <c r="B13" s="29">
        <f>HLOOKUP($B$4,$D$12:$E13,2,FALSE)</f>
        <v>1.5948</v>
      </c>
      <c r="C13" s="96" t="s">
        <v>68</v>
      </c>
      <c r="D13" s="30">
        <v>1.5948</v>
      </c>
      <c r="E13" s="30">
        <v>1.5948</v>
      </c>
      <c r="F13" s="30">
        <v>1.5359</v>
      </c>
      <c r="G13" s="30">
        <v>1.5359</v>
      </c>
      <c r="H13" s="30">
        <v>1.5045999999999999</v>
      </c>
      <c r="I13" s="30">
        <v>1.5045999999999999</v>
      </c>
    </row>
    <row r="14" spans="2:9" ht="12.75">
      <c r="B14" s="29">
        <f>HLOOKUP($B$4,$D$12:$E14,3,FALSE)</f>
        <v>768</v>
      </c>
      <c r="C14" s="17" t="s">
        <v>62</v>
      </c>
      <c r="D14">
        <v>768</v>
      </c>
      <c r="E14">
        <v>768</v>
      </c>
      <c r="F14">
        <v>768</v>
      </c>
      <c r="G14">
        <v>768</v>
      </c>
      <c r="H14">
        <v>768</v>
      </c>
      <c r="I14">
        <v>768</v>
      </c>
    </row>
    <row r="15" spans="2:9" ht="12.75">
      <c r="B15" s="29">
        <f>HLOOKUP($B$4,$D$12:$E15,4,FALSE)</f>
        <v>600</v>
      </c>
      <c r="C15" s="17" t="s">
        <v>5</v>
      </c>
      <c r="D15">
        <v>600</v>
      </c>
      <c r="E15">
        <v>600</v>
      </c>
      <c r="F15">
        <v>600</v>
      </c>
      <c r="G15">
        <v>600</v>
      </c>
      <c r="H15">
        <v>600</v>
      </c>
      <c r="I15">
        <v>600</v>
      </c>
    </row>
    <row r="16" spans="2:9" ht="12.75">
      <c r="B16" s="29">
        <f>HLOOKUP($B$4,$D$12:$E16,5,FALSE)</f>
        <v>990</v>
      </c>
      <c r="C16" s="17" t="s">
        <v>9</v>
      </c>
      <c r="D16">
        <v>990</v>
      </c>
      <c r="E16">
        <v>990</v>
      </c>
      <c r="F16">
        <v>990</v>
      </c>
      <c r="G16">
        <v>990</v>
      </c>
      <c r="H16">
        <v>990</v>
      </c>
      <c r="I16">
        <v>990</v>
      </c>
    </row>
    <row r="17" spans="2:9" ht="12.75">
      <c r="B17" s="86">
        <f>ROUND(HLOOKUP($B$4,$D$12:$E17,6,FALSE)*1,2)</f>
        <v>23.41</v>
      </c>
      <c r="C17" s="28" t="s">
        <v>63</v>
      </c>
      <c r="D17" s="121">
        <v>23.41</v>
      </c>
      <c r="E17" s="121">
        <v>20.83</v>
      </c>
      <c r="F17" s="121">
        <v>20.83</v>
      </c>
      <c r="G17" s="121">
        <v>20.83</v>
      </c>
      <c r="H17" s="121">
        <v>20.83</v>
      </c>
      <c r="I17" s="121">
        <v>20.83</v>
      </c>
    </row>
    <row r="18" spans="2:9" ht="12.75">
      <c r="B18" s="29">
        <f>HLOOKUP($B$4,$D$12:$E18,7,FALSE)</f>
        <v>2.75</v>
      </c>
      <c r="C18" s="97"/>
      <c r="D18">
        <v>2.75</v>
      </c>
      <c r="E18">
        <v>1</v>
      </c>
      <c r="F18">
        <v>2.25</v>
      </c>
      <c r="G18">
        <v>1</v>
      </c>
      <c r="H18">
        <v>2.25</v>
      </c>
      <c r="I18">
        <v>1</v>
      </c>
    </row>
    <row r="19" spans="2:9">
      <c r="B19" s="124">
        <f>ROUND(B17*B13,2)</f>
        <v>37.33</v>
      </c>
      <c r="C19" s="97"/>
    </row>
  </sheetData>
  <sheetProtection algorithmName="SHA-512" hashValue="FSWYqOu5TJBHh+kT1sbsixLzl3eTgNSJNcbDP19regSqRCr2aEK+Lqk+5vDj/DGImkPffYOOKX4ZgEGbF4DMUA==" saltValue="T3Wu09ErCimwZAOPR4O0ig==" spinCount="100000" sheet="1" objects="1" scenarios="1"/>
  <conditionalFormatting sqref="B4:D4 B5:B6">
    <cfRule type="cellIs" dxfId="2" priority="7" stopIfTrue="1" operator="equal">
      <formula>0</formula>
    </cfRule>
  </conditionalFormatting>
  <conditionalFormatting sqref="C5:D10">
    <cfRule type="cellIs" dxfId="1" priority="3" stopIfTrue="1" operator="equal">
      <formula>0</formula>
    </cfRule>
  </conditionalFormatting>
  <conditionalFormatting sqref="D12:I12">
    <cfRule type="cellIs" dxfId="0" priority="1" stopIfTrue="1" operator="equal">
      <formula>0</formula>
    </cfRule>
  </conditionalFormatting>
  <pageMargins left="0.7" right="0.7" top="0.75" bottom="0.75" header="0.3" footer="0.3"/>
  <pageSetup paperSize="9" orientation="portrait" r:id="rId1"/>
  <headerFooter>
    <oddHeader>&amp;C&amp;Z&amp;F</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607B-8B74-4F52-A544-4EF9911FA135}">
  <sheetPr>
    <tabColor theme="0" tint="-4.9989318521683403E-2"/>
  </sheetPr>
  <dimension ref="B2:G53"/>
  <sheetViews>
    <sheetView showGridLines="0" showRowColHeaders="0" zoomScaleNormal="100" workbookViewId="0"/>
  </sheetViews>
  <sheetFormatPr defaultRowHeight="12"/>
  <cols>
    <col min="1" max="1" width="9.140625" style="64"/>
    <col min="2" max="2" width="23.7109375" style="64" bestFit="1" customWidth="1"/>
    <col min="3" max="3" width="34.140625" style="64" bestFit="1" customWidth="1"/>
    <col min="4" max="4" width="87.140625" style="64" bestFit="1" customWidth="1"/>
    <col min="5" max="5" width="9.140625" style="64"/>
    <col min="6" max="6" width="84" style="64" customWidth="1"/>
    <col min="7" max="7" width="68" style="64" customWidth="1"/>
    <col min="8" max="16384" width="9.140625" style="64"/>
  </cols>
  <sheetData>
    <row r="2" spans="2:6" ht="30.75" customHeight="1">
      <c r="B2" s="172" t="str" cm="1">
        <f t="array" aca="1" ref="B2" ca="1">CELL("filename")</f>
        <v>https://els1.sharepoint.com/teams/ToolsSolutions/Documents partages/Ber_Phil/aUpdate Tools/Updates 2025/1. CO2 bijdragen auto/[CO2-bijdrage voor bedrijfswagens in 2025MASTER.xlsx]EDISEC</v>
      </c>
      <c r="C2" s="172"/>
      <c r="D2" s="172"/>
      <c r="E2" s="64">
        <v>126</v>
      </c>
      <c r="F2" s="65" t="str">
        <f ca="1">LEFT(B2,E2)</f>
        <v>https://els1.sharepoint.com/teams/ToolsSolutions/Documents partages/Ber_Phil/aUpdate Tools/Updates 2025/1. CO2 bijdragen auto/</v>
      </c>
    </row>
    <row r="4" spans="2:6" ht="33" customHeight="1">
      <c r="B4" s="66" t="s">
        <v>29</v>
      </c>
      <c r="C4" s="173" t="str">
        <f ca="1">$F$2&amp;"TIQ_"&amp;D16</f>
        <v>https://els1.sharepoint.com/teams/ToolsSolutions/Documents partages/Ber_Phil/aUpdate Tools/Updates 2025/1. CO2 bijdragen auto/TIQ_CO2-bijdrage voor bedrijfswagens personeel.xlsx</v>
      </c>
      <c r="D4" s="173"/>
      <c r="E4" s="64">
        <f ca="1">LEN(C4)</f>
        <v>177</v>
      </c>
    </row>
    <row r="5" spans="2:6" ht="33" customHeight="1">
      <c r="B5" s="67" t="s">
        <v>30</v>
      </c>
      <c r="C5" s="174" t="str">
        <f ca="1">$F$2&amp;"TIQ_"&amp;D25</f>
        <v>https://els1.sharepoint.com/teams/ToolsSolutions/Documents partages/Ber_Phil/aUpdate Tools/Updates 2025/1. CO2 bijdragen auto/TIQ_Cotisation CO2 voitures de société du personnel.xlsx</v>
      </c>
      <c r="D5" s="175"/>
      <c r="E5" s="64">
        <f ca="1">LEN(C5)</f>
        <v>182</v>
      </c>
    </row>
    <row r="6" spans="2:6" ht="33" customHeight="1">
      <c r="B6" s="68" t="s">
        <v>31</v>
      </c>
      <c r="C6" s="176" t="str">
        <f ca="1">$F$2&amp;"BIC_"&amp;D37</f>
        <v>https://els1.sharepoint.com/teams/ToolsSolutions/Documents partages/Ber_Phil/aUpdate Tools/Updates 2025/1. CO2 bijdragen auto/BIC_CO2-bijdrage voor bedrijfswagens in 2025.xlsx</v>
      </c>
      <c r="D6" s="176"/>
      <c r="E6" s="64">
        <f ca="1">LEN(C6)</f>
        <v>175</v>
      </c>
    </row>
    <row r="7" spans="2:6" ht="33" customHeight="1">
      <c r="B7" s="69" t="s">
        <v>32</v>
      </c>
      <c r="C7" s="177" t="str">
        <f ca="1">$F$2&amp;"BIC_"&amp;D46</f>
        <v>https://els1.sharepoint.com/teams/ToolsSolutions/Documents partages/Ber_Phil/aUpdate Tools/Updates 2025/1. CO2 bijdragen auto/BIC_Cotisations CO2 sur voitures de société en 2025.xlsx</v>
      </c>
      <c r="D7" s="177"/>
      <c r="E7" s="64">
        <f ca="1">LEN(C7)</f>
        <v>182</v>
      </c>
    </row>
    <row r="9" spans="2:6">
      <c r="B9" s="70" t="s">
        <v>33</v>
      </c>
    </row>
    <row r="10" spans="2:6">
      <c r="B10" s="71" t="str">
        <f>D35&amp;"-"&amp;D44&amp;"-"&amp;D14&amp;"-"&amp;D23</f>
        <v>449659-449680-422468-422520</v>
      </c>
    </row>
    <row r="11" spans="2:6">
      <c r="B11" s="72"/>
    </row>
    <row r="12" spans="2:6">
      <c r="B12" s="64" t="s">
        <v>34</v>
      </c>
    </row>
    <row r="13" spans="2:6">
      <c r="B13" s="169" t="s">
        <v>35</v>
      </c>
      <c r="C13" s="170"/>
      <c r="D13" s="171"/>
    </row>
    <row r="14" spans="2:6">
      <c r="B14" s="163" t="s">
        <v>36</v>
      </c>
      <c r="C14" s="73" t="s">
        <v>37</v>
      </c>
      <c r="D14" s="74">
        <v>422468</v>
      </c>
    </row>
    <row r="15" spans="2:6">
      <c r="B15" s="164"/>
      <c r="C15" s="73" t="s">
        <v>38</v>
      </c>
      <c r="D15" s="75" t="s">
        <v>54</v>
      </c>
    </row>
    <row r="16" spans="2:6">
      <c r="B16" s="164"/>
      <c r="C16" s="73" t="s">
        <v>39</v>
      </c>
      <c r="D16" s="75" t="s">
        <v>55</v>
      </c>
    </row>
    <row r="17" spans="2:4">
      <c r="B17" s="164"/>
      <c r="C17" s="73" t="s">
        <v>40</v>
      </c>
      <c r="D17" s="76" t="s">
        <v>41</v>
      </c>
    </row>
    <row r="18" spans="2:4" ht="84">
      <c r="B18" s="164"/>
      <c r="C18" s="94" t="s">
        <v>42</v>
      </c>
      <c r="D18" s="142" t="s">
        <v>115</v>
      </c>
    </row>
    <row r="19" spans="2:4">
      <c r="B19" s="164"/>
      <c r="C19" s="73" t="s">
        <v>44</v>
      </c>
      <c r="D19" s="76" t="s">
        <v>43</v>
      </c>
    </row>
    <row r="20" spans="2:4">
      <c r="B20" s="164"/>
      <c r="C20" s="73" t="s">
        <v>45</v>
      </c>
      <c r="D20" s="109" t="s">
        <v>114</v>
      </c>
    </row>
    <row r="21" spans="2:4">
      <c r="B21" s="164"/>
      <c r="C21" s="73" t="s">
        <v>46</v>
      </c>
      <c r="D21" s="76" t="s">
        <v>43</v>
      </c>
    </row>
    <row r="22" spans="2:4">
      <c r="B22" s="165"/>
      <c r="C22" s="73" t="s">
        <v>47</v>
      </c>
      <c r="D22" s="76" t="s">
        <v>48</v>
      </c>
    </row>
    <row r="23" spans="2:4">
      <c r="B23" s="163" t="s">
        <v>49</v>
      </c>
      <c r="C23" s="73" t="s">
        <v>37</v>
      </c>
      <c r="D23" s="74">
        <v>422520</v>
      </c>
    </row>
    <row r="24" spans="2:4">
      <c r="B24" s="164"/>
      <c r="C24" s="73" t="s">
        <v>38</v>
      </c>
      <c r="D24" s="75" t="s">
        <v>57</v>
      </c>
    </row>
    <row r="25" spans="2:4">
      <c r="B25" s="164"/>
      <c r="C25" s="73" t="s">
        <v>39</v>
      </c>
      <c r="D25" s="75" t="s">
        <v>58</v>
      </c>
    </row>
    <row r="26" spans="2:4">
      <c r="B26" s="164"/>
      <c r="C26" s="73" t="s">
        <v>40</v>
      </c>
      <c r="D26" s="76" t="s">
        <v>41</v>
      </c>
    </row>
    <row r="27" spans="2:4" ht="96">
      <c r="B27" s="164"/>
      <c r="C27" s="94" t="s">
        <v>42</v>
      </c>
      <c r="D27" s="142" t="s">
        <v>116</v>
      </c>
    </row>
    <row r="28" spans="2:4">
      <c r="B28" s="164"/>
      <c r="C28" s="73" t="s">
        <v>44</v>
      </c>
      <c r="D28" s="76" t="s">
        <v>43</v>
      </c>
    </row>
    <row r="29" spans="2:4">
      <c r="B29" s="164"/>
      <c r="C29" s="73" t="s">
        <v>45</v>
      </c>
      <c r="D29" s="109" t="s">
        <v>114</v>
      </c>
    </row>
    <row r="30" spans="2:4">
      <c r="B30" s="164"/>
      <c r="C30" s="73" t="s">
        <v>46</v>
      </c>
      <c r="D30" s="76" t="s">
        <v>43</v>
      </c>
    </row>
    <row r="31" spans="2:4">
      <c r="B31" s="165"/>
      <c r="C31" s="73" t="s">
        <v>47</v>
      </c>
      <c r="D31" s="76" t="s">
        <v>48</v>
      </c>
    </row>
    <row r="33" spans="2:7">
      <c r="B33" s="64" t="s">
        <v>50</v>
      </c>
      <c r="D33" s="179" t="s">
        <v>121</v>
      </c>
    </row>
    <row r="34" spans="2:7">
      <c r="B34" s="166" t="s">
        <v>35</v>
      </c>
      <c r="C34" s="167"/>
      <c r="D34" s="168"/>
    </row>
    <row r="35" spans="2:7">
      <c r="B35" s="163" t="s">
        <v>36</v>
      </c>
      <c r="C35" s="73" t="s">
        <v>37</v>
      </c>
      <c r="D35" s="74">
        <v>449659</v>
      </c>
    </row>
    <row r="36" spans="2:7">
      <c r="B36" s="164"/>
      <c r="C36" s="73" t="s">
        <v>38</v>
      </c>
      <c r="D36" s="178" t="s">
        <v>117</v>
      </c>
    </row>
    <row r="37" spans="2:7">
      <c r="B37" s="164"/>
      <c r="C37" s="73" t="s">
        <v>39</v>
      </c>
      <c r="D37" s="178" t="s">
        <v>118</v>
      </c>
    </row>
    <row r="38" spans="2:7">
      <c r="B38" s="164"/>
      <c r="C38" s="106" t="s">
        <v>40</v>
      </c>
      <c r="D38" s="76" t="s">
        <v>43</v>
      </c>
    </row>
    <row r="39" spans="2:7" ht="84">
      <c r="B39" s="164"/>
      <c r="C39" s="76" t="s">
        <v>42</v>
      </c>
      <c r="D39" s="142" t="s">
        <v>115</v>
      </c>
      <c r="G39" s="77"/>
    </row>
    <row r="40" spans="2:7">
      <c r="B40" s="164"/>
      <c r="C40" s="73" t="s">
        <v>44</v>
      </c>
      <c r="D40" s="76" t="s">
        <v>43</v>
      </c>
    </row>
    <row r="41" spans="2:7">
      <c r="B41" s="164"/>
      <c r="C41" s="73" t="s">
        <v>45</v>
      </c>
      <c r="D41" s="109" t="s">
        <v>114</v>
      </c>
    </row>
    <row r="42" spans="2:7">
      <c r="B42" s="164"/>
      <c r="C42" s="73" t="s">
        <v>46</v>
      </c>
      <c r="D42" s="76" t="s">
        <v>43</v>
      </c>
    </row>
    <row r="43" spans="2:7">
      <c r="B43" s="165"/>
      <c r="C43" s="73" t="s">
        <v>47</v>
      </c>
      <c r="D43" s="76" t="s">
        <v>48</v>
      </c>
    </row>
    <row r="44" spans="2:7">
      <c r="B44" s="163" t="s">
        <v>49</v>
      </c>
      <c r="C44" s="73" t="s">
        <v>37</v>
      </c>
      <c r="D44" s="74">
        <v>449680</v>
      </c>
      <c r="F44" s="77"/>
    </row>
    <row r="45" spans="2:7">
      <c r="B45" s="164"/>
      <c r="C45" s="73" t="s">
        <v>38</v>
      </c>
      <c r="D45" s="178" t="s">
        <v>119</v>
      </c>
    </row>
    <row r="46" spans="2:7">
      <c r="B46" s="164"/>
      <c r="C46" s="73" t="s">
        <v>39</v>
      </c>
      <c r="D46" s="178" t="s">
        <v>120</v>
      </c>
    </row>
    <row r="47" spans="2:7">
      <c r="B47" s="164"/>
      <c r="C47" s="73" t="s">
        <v>40</v>
      </c>
      <c r="D47" s="76" t="s">
        <v>41</v>
      </c>
    </row>
    <row r="48" spans="2:7" ht="96">
      <c r="B48" s="164"/>
      <c r="C48" s="94" t="s">
        <v>42</v>
      </c>
      <c r="D48" s="142" t="s">
        <v>116</v>
      </c>
    </row>
    <row r="49" spans="2:4">
      <c r="B49" s="164"/>
      <c r="C49" s="73" t="s">
        <v>44</v>
      </c>
      <c r="D49" s="76" t="s">
        <v>43</v>
      </c>
    </row>
    <row r="50" spans="2:4">
      <c r="B50" s="164"/>
      <c r="C50" s="73" t="s">
        <v>45</v>
      </c>
      <c r="D50" s="109" t="s">
        <v>114</v>
      </c>
    </row>
    <row r="51" spans="2:4">
      <c r="B51" s="164"/>
      <c r="C51" s="73" t="s">
        <v>46</v>
      </c>
      <c r="D51" s="76" t="s">
        <v>43</v>
      </c>
    </row>
    <row r="52" spans="2:4">
      <c r="B52" s="165"/>
      <c r="C52" s="73" t="s">
        <v>47</v>
      </c>
      <c r="D52" s="76" t="s">
        <v>48</v>
      </c>
    </row>
    <row r="53" spans="2:4">
      <c r="B53" s="78"/>
      <c r="C53" s="79"/>
      <c r="D53" s="80"/>
    </row>
  </sheetData>
  <sheetProtection algorithmName="SHA-512" hashValue="5ibrK5Gux6D6kYcYMg6Hsz+1Hpqu8L+jOsvwN7+xyXPr58tjwPBTRWuqr6SzWKJ3zhHG6PM2ctyXDN7nwTZivg==" saltValue="Xwa/PYMjugpLLQAfAb/1+Q==" spinCount="100000" sheet="1" objects="1" scenarios="1"/>
  <mergeCells count="11">
    <mergeCell ref="B13:D13"/>
    <mergeCell ref="B2:D2"/>
    <mergeCell ref="C4:D4"/>
    <mergeCell ref="C5:D5"/>
    <mergeCell ref="C6:D6"/>
    <mergeCell ref="C7:D7"/>
    <mergeCell ref="B14:B22"/>
    <mergeCell ref="B23:B31"/>
    <mergeCell ref="B34:D34"/>
    <mergeCell ref="B35:B43"/>
    <mergeCell ref="B44:B52"/>
  </mergeCells>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FE4950D0-AA4E-42E6-8428-23AB2067E50B}"/>
    <hyperlink ref="C6" r:id="rId2" display="https://els1.sharepoint.com/teams/ToolsSolutions/Documents partages/Ber_Phil/aUpdate Tools/Updates 2023/01.2023/07 VAA auto - forfait beroepskosten of bewezen beroepskosten/BASIC/VAA auto_ beroepskosten of bewezen beroepskosten.xlsx" xr:uid="{552C03AE-BBF2-48FB-B582-8FF59A9F28EF}"/>
  </hyperlinks>
  <pageMargins left="0.7" right="0.7" top="0.75" bottom="0.75" header="0.3" footer="0.3"/>
  <pageSetup paperSize="9" orientation="portrait" r:id="rId3"/>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0" ma:contentTypeDescription="Crée un document." ma:contentTypeScope="" ma:versionID="158491e2e4a6b47a92c7102527282660">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f269a6acbbfafa1de611b44a16220f91"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37517-8867-4245-8A8B-2E4FCBDAB03D}">
  <ds:schemaRefs>
    <ds:schemaRef ds:uri="9f1a52dd-c97f-4abb-8a98-4088ff99792c"/>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1100eb2-400f-4abd-90be-61dbc9e47e5b"/>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603FD03-D023-4311-B990-A41311239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FB3E4E-3FD4-4CBD-B6A0-1D812B279995}">
  <ds:schemaRefs>
    <ds:schemaRef ds:uri="http://schemas.microsoft.com/sharepoint/v3/contenttype/forms"/>
  </ds:schemaRefs>
</ds:datastoreItem>
</file>

<file path=docMetadata/LabelInfo.xml><?xml version="1.0" encoding="utf-8"?>
<clbl:labelList xmlns:clbl="http://schemas.microsoft.com/office/2020/mipLabelMetadata">
  <clbl:label id="{1d99125f-df57-4e5c-b504-47a38747867b}" enabled="0" method="" siteId="{1d99125f-df57-4e5c-b504-47a3874786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Home</vt:lpstr>
      <vt:lpstr>1</vt:lpstr>
      <vt:lpstr>Home FR</vt:lpstr>
      <vt:lpstr>1 FR</vt:lpstr>
      <vt:lpstr>Home B</vt:lpstr>
      <vt:lpstr>1 B</vt:lpstr>
      <vt:lpstr>Home FR B</vt:lpstr>
      <vt:lpstr>1 FR B</vt:lpstr>
      <vt:lpstr>EDISEC</vt:lpstr>
      <vt:lpstr>dtm</vt:lpstr>
      <vt:lpstr>'1'!Print_Area</vt:lpstr>
      <vt:lpstr>'1 B'!Print_Area</vt:lpstr>
      <vt:lpstr>'1 FR'!Print_Area</vt:lpstr>
      <vt:lpstr>'1 FR B'!Print_Area</vt:lpstr>
      <vt:lpstr>Home!Print_Area</vt:lpstr>
      <vt:lpstr>'Home B'!Print_Area</vt:lpstr>
      <vt:lpstr>'Home FR'!Print_Area</vt:lpstr>
      <vt:lpstr>'Home FR B'!Print_Area</vt:lpstr>
      <vt:lpstr>'1'!Print_Titles</vt:lpstr>
      <vt:lpstr>'1 B'!Print_Titles</vt:lpstr>
      <vt:lpstr>'1 FR'!Print_Titles</vt:lpstr>
      <vt:lpstr>'1 FR B'!Print_Titles</vt:lpstr>
    </vt:vector>
  </TitlesOfParts>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449659-449680-422468-422520</cp:keywords>
  <cp:lastModifiedBy>Philippe POISMANS</cp:lastModifiedBy>
  <cp:lastPrinted>2020-04-29T07:36:42Z</cp:lastPrinted>
  <dcterms:created xsi:type="dcterms:W3CDTF">2009-01-23T15:33:05Z</dcterms:created>
  <dcterms:modified xsi:type="dcterms:W3CDTF">2024-11-18T12:07:22Z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